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Active\(04) Project Reports\Annual Reports\2019 Annual Report\Excel\final_versions_for_publications\"/>
    </mc:Choice>
  </mc:AlternateContent>
  <bookViews>
    <workbookView xWindow="-20" yWindow="6020" windowWidth="15480" windowHeight="6060"/>
  </bookViews>
  <sheets>
    <sheet name="Section 6 List of Tables Charts" sheetId="313" r:id="rId1"/>
    <sheet name="Chart 6.1" sheetId="319" r:id="rId2"/>
    <sheet name="Chart 6.1 DATA" sheetId="321" r:id="rId3"/>
    <sheet name="Chart 6.2" sheetId="320" r:id="rId4"/>
    <sheet name="Chart 6.2 DATA" sheetId="322" r:id="rId5"/>
    <sheet name="Chart 6.3" sheetId="273" r:id="rId6"/>
    <sheet name="Chart 6.3 (30 mins)" sheetId="317" state="hidden" r:id="rId7"/>
    <sheet name="Chart 6.3 DATA (30 mins)" sheetId="318" state="hidden" r:id="rId8"/>
    <sheet name="Chart 6.3 (60 mins)" sheetId="306" state="hidden" r:id="rId9"/>
    <sheet name="Chart 6.3 DATA (60 mins)" sheetId="307" state="hidden" r:id="rId10"/>
    <sheet name="Table 6.1" sheetId="310" r:id="rId11"/>
    <sheet name="Poisson sub 100" sheetId="89" state="hidden" r:id="rId12"/>
  </sheets>
  <externalReferences>
    <externalReference r:id="rId13"/>
    <externalReference r:id="rId14"/>
  </externalReferences>
  <definedNames>
    <definedName name="_xlnm._FilterDatabase" localSheetId="5" hidden="1">'Chart 6.3'!$B$50:$P$77</definedName>
    <definedName name="_xlnm._FilterDatabase" localSheetId="7" hidden="1">'Chart 6.3 DATA (30 mins)'!$A$3:$U$30</definedName>
    <definedName name="_xlnm._FilterDatabase" localSheetId="0" hidden="1">'Section 6 List of Tables Charts'!$A$5:$J$9</definedName>
    <definedName name="a" localSheetId="2">#REF!</definedName>
    <definedName name="a" localSheetId="4">#REF!</definedName>
    <definedName name="a" localSheetId="0">#REF!</definedName>
    <definedName name="a" localSheetId="10">'[1]Chart 1c DATA'!$V$34:$X$66</definedName>
    <definedName name="a">#REF!</definedName>
    <definedName name="data_table" localSheetId="2">#REF!</definedName>
    <definedName name="data_table" localSheetId="4">#REF!</definedName>
    <definedName name="data_table">#REF!</definedName>
    <definedName name="Hospitals" localSheetId="2">#REF!</definedName>
    <definedName name="Hospitals" localSheetId="4">#REF!</definedName>
    <definedName name="Hospitals" localSheetId="0">#REF!</definedName>
    <definedName name="Hospitals" localSheetId="10">'[1]Chart 1c DATA'!$V$34:$X$66</definedName>
    <definedName name="Hospitals">#REF!</definedName>
    <definedName name="Hospitals_">'[2]Chart 1c DATA'!$V$3:$X$35</definedName>
    <definedName name="ORGANISATION" localSheetId="2">#REF!</definedName>
    <definedName name="ORGANISATION" localSheetId="4">#REF!</definedName>
    <definedName name="ORGANISATION" localSheetId="0">#REF!</definedName>
    <definedName name="ORGANISATION" localSheetId="10">#REF!</definedName>
    <definedName name="ORGANISATION">#REF!</definedName>
    <definedName name="Year" localSheetId="2">#REF!</definedName>
    <definedName name="Year" localSheetId="4">#REF!</definedName>
    <definedName name="Year">#REF!</definedName>
  </definedNames>
  <calcPr calcId="162913"/>
</workbook>
</file>

<file path=xl/calcChain.xml><?xml version="1.0" encoding="utf-8"?>
<calcChain xmlns="http://schemas.openxmlformats.org/spreadsheetml/2006/main">
  <c r="E24" i="318" l="1"/>
  <c r="E22" i="318"/>
  <c r="E20" i="318"/>
  <c r="E30" i="318"/>
  <c r="E29" i="318"/>
  <c r="E28" i="318"/>
  <c r="E27" i="318"/>
  <c r="E15" i="318"/>
  <c r="E26" i="318"/>
  <c r="E25" i="318"/>
  <c r="E11" i="318"/>
  <c r="E12" i="318"/>
  <c r="E18" i="318"/>
  <c r="E23" i="318"/>
  <c r="E10" i="318"/>
  <c r="E6" i="318"/>
  <c r="E16" i="318"/>
  <c r="E13" i="318"/>
  <c r="E4" i="318"/>
  <c r="E8" i="318"/>
  <c r="E21" i="318"/>
  <c r="E14" i="318"/>
  <c r="E17" i="318"/>
  <c r="E19" i="318"/>
  <c r="E9" i="318"/>
  <c r="E7" i="318"/>
  <c r="E5" i="318"/>
  <c r="E3" i="318"/>
  <c r="O24" i="318"/>
  <c r="N24" i="318"/>
  <c r="M24" i="318"/>
  <c r="K24" i="318"/>
  <c r="H24" i="318" s="1"/>
  <c r="J24" i="318"/>
  <c r="F24" i="318" s="1"/>
  <c r="D24" i="318"/>
  <c r="C24" i="318"/>
  <c r="B24" i="318"/>
  <c r="A24" i="318"/>
  <c r="O22" i="318"/>
  <c r="N22" i="318"/>
  <c r="M22" i="318"/>
  <c r="K22" i="318"/>
  <c r="H22" i="318" s="1"/>
  <c r="J22" i="318"/>
  <c r="F22" i="318" s="1"/>
  <c r="D22" i="318"/>
  <c r="C22" i="318"/>
  <c r="B22" i="318"/>
  <c r="A22" i="318"/>
  <c r="O20" i="318"/>
  <c r="N20" i="318"/>
  <c r="M20" i="318"/>
  <c r="K20" i="318"/>
  <c r="H20" i="318" s="1"/>
  <c r="J20" i="318"/>
  <c r="F20" i="318" s="1"/>
  <c r="D20" i="318"/>
  <c r="C20" i="318"/>
  <c r="B20" i="318"/>
  <c r="A20" i="318"/>
  <c r="O30" i="318"/>
  <c r="N30" i="318"/>
  <c r="M30" i="318"/>
  <c r="K30" i="318"/>
  <c r="I30" i="318" s="1"/>
  <c r="J30" i="318"/>
  <c r="G30" i="318" s="1"/>
  <c r="D30" i="318"/>
  <c r="C30" i="318"/>
  <c r="B30" i="318"/>
  <c r="A30" i="318"/>
  <c r="O29" i="318"/>
  <c r="N29" i="318"/>
  <c r="M29" i="318"/>
  <c r="K29" i="318"/>
  <c r="H29" i="318" s="1"/>
  <c r="J29" i="318"/>
  <c r="F29" i="318" s="1"/>
  <c r="D29" i="318"/>
  <c r="C29" i="318"/>
  <c r="B29" i="318"/>
  <c r="A29" i="318"/>
  <c r="O28" i="318"/>
  <c r="N28" i="318"/>
  <c r="M28" i="318"/>
  <c r="K28" i="318"/>
  <c r="H28" i="318" s="1"/>
  <c r="J28" i="318"/>
  <c r="G28" i="318" s="1"/>
  <c r="D28" i="318"/>
  <c r="C28" i="318"/>
  <c r="B28" i="318"/>
  <c r="A28" i="318"/>
  <c r="O27" i="318"/>
  <c r="N27" i="318"/>
  <c r="M27" i="318"/>
  <c r="K27" i="318"/>
  <c r="H27" i="318" s="1"/>
  <c r="J27" i="318"/>
  <c r="F27" i="318" s="1"/>
  <c r="D27" i="318"/>
  <c r="C27" i="318"/>
  <c r="B27" i="318"/>
  <c r="A27" i="318"/>
  <c r="O15" i="318"/>
  <c r="N15" i="318"/>
  <c r="M15" i="318"/>
  <c r="K15" i="318"/>
  <c r="I15" i="318" s="1"/>
  <c r="J15" i="318"/>
  <c r="F15" i="318" s="1"/>
  <c r="D15" i="318"/>
  <c r="C15" i="318"/>
  <c r="B15" i="318"/>
  <c r="A15" i="318"/>
  <c r="O26" i="318"/>
  <c r="N26" i="318"/>
  <c r="M26" i="318"/>
  <c r="K26" i="318"/>
  <c r="H26" i="318" s="1"/>
  <c r="J26" i="318"/>
  <c r="F26" i="318" s="1"/>
  <c r="D26" i="318"/>
  <c r="C26" i="318"/>
  <c r="B26" i="318"/>
  <c r="A26" i="318"/>
  <c r="O25" i="318"/>
  <c r="N25" i="318"/>
  <c r="M25" i="318"/>
  <c r="K25" i="318"/>
  <c r="H25" i="318" s="1"/>
  <c r="J25" i="318"/>
  <c r="G25" i="318" s="1"/>
  <c r="D25" i="318"/>
  <c r="C25" i="318"/>
  <c r="B25" i="318"/>
  <c r="A25" i="318"/>
  <c r="O11" i="318"/>
  <c r="N11" i="318"/>
  <c r="M11" i="318"/>
  <c r="K11" i="318"/>
  <c r="H11" i="318" s="1"/>
  <c r="J11" i="318"/>
  <c r="F11" i="318" s="1"/>
  <c r="D11" i="318"/>
  <c r="C11" i="318"/>
  <c r="B11" i="318"/>
  <c r="A11" i="318"/>
  <c r="O12" i="318"/>
  <c r="N12" i="318"/>
  <c r="M12" i="318"/>
  <c r="K12" i="318"/>
  <c r="I12" i="318" s="1"/>
  <c r="J12" i="318"/>
  <c r="G12" i="318" s="1"/>
  <c r="D12" i="318"/>
  <c r="C12" i="318"/>
  <c r="B12" i="318"/>
  <c r="A12" i="318"/>
  <c r="O18" i="318"/>
  <c r="N18" i="318"/>
  <c r="M18" i="318"/>
  <c r="K18" i="318"/>
  <c r="H18" i="318" s="1"/>
  <c r="J18" i="318"/>
  <c r="F18" i="318" s="1"/>
  <c r="D18" i="318"/>
  <c r="C18" i="318"/>
  <c r="B18" i="318"/>
  <c r="A18" i="318"/>
  <c r="O23" i="318"/>
  <c r="N23" i="318"/>
  <c r="M23" i="318"/>
  <c r="K23" i="318"/>
  <c r="H23" i="318" s="1"/>
  <c r="J23" i="318"/>
  <c r="G23" i="318" s="1"/>
  <c r="D23" i="318"/>
  <c r="C23" i="318"/>
  <c r="B23" i="318"/>
  <c r="A23" i="318"/>
  <c r="O10" i="318"/>
  <c r="N10" i="318"/>
  <c r="M10" i="318"/>
  <c r="K10" i="318"/>
  <c r="H10" i="318" s="1"/>
  <c r="J10" i="318"/>
  <c r="F10" i="318" s="1"/>
  <c r="D10" i="318"/>
  <c r="C10" i="318"/>
  <c r="B10" i="318"/>
  <c r="A10" i="318"/>
  <c r="O6" i="318"/>
  <c r="N6" i="318"/>
  <c r="M6" i="318"/>
  <c r="K6" i="318"/>
  <c r="I6" i="318" s="1"/>
  <c r="J6" i="318"/>
  <c r="G6" i="318" s="1"/>
  <c r="D6" i="318"/>
  <c r="C6" i="318"/>
  <c r="B6" i="318"/>
  <c r="A6" i="318"/>
  <c r="O16" i="318"/>
  <c r="N16" i="318"/>
  <c r="M16" i="318"/>
  <c r="K16" i="318"/>
  <c r="H16" i="318" s="1"/>
  <c r="J16" i="318"/>
  <c r="F16" i="318" s="1"/>
  <c r="D16" i="318"/>
  <c r="C16" i="318"/>
  <c r="B16" i="318"/>
  <c r="A16" i="318"/>
  <c r="O13" i="318"/>
  <c r="N13" i="318"/>
  <c r="M13" i="318"/>
  <c r="K13" i="318"/>
  <c r="I13" i="318" s="1"/>
  <c r="J13" i="318"/>
  <c r="G13" i="318" s="1"/>
  <c r="D13" i="318"/>
  <c r="C13" i="318"/>
  <c r="B13" i="318"/>
  <c r="A13" i="318"/>
  <c r="O4" i="318"/>
  <c r="N4" i="318"/>
  <c r="M4" i="318"/>
  <c r="K4" i="318"/>
  <c r="H4" i="318" s="1"/>
  <c r="J4" i="318"/>
  <c r="F4" i="318" s="1"/>
  <c r="D4" i="318"/>
  <c r="C4" i="318"/>
  <c r="B4" i="318"/>
  <c r="A4" i="318"/>
  <c r="O8" i="318"/>
  <c r="N8" i="318"/>
  <c r="M8" i="318"/>
  <c r="K8" i="318"/>
  <c r="I8" i="318" s="1"/>
  <c r="J8" i="318"/>
  <c r="G8" i="318" s="1"/>
  <c r="D8" i="318"/>
  <c r="C8" i="318"/>
  <c r="B8" i="318"/>
  <c r="A8" i="318"/>
  <c r="O21" i="318"/>
  <c r="N21" i="318"/>
  <c r="M21" i="318"/>
  <c r="K21" i="318"/>
  <c r="H21" i="318" s="1"/>
  <c r="J21" i="318"/>
  <c r="F21" i="318" s="1"/>
  <c r="D21" i="318"/>
  <c r="C21" i="318"/>
  <c r="B21" i="318"/>
  <c r="A21" i="318"/>
  <c r="O14" i="318"/>
  <c r="N14" i="318"/>
  <c r="M14" i="318"/>
  <c r="K14" i="318"/>
  <c r="H14" i="318" s="1"/>
  <c r="J14" i="318"/>
  <c r="G14" i="318" s="1"/>
  <c r="D14" i="318"/>
  <c r="C14" i="318"/>
  <c r="B14" i="318"/>
  <c r="A14" i="318"/>
  <c r="O17" i="318"/>
  <c r="N17" i="318"/>
  <c r="M17" i="318"/>
  <c r="K17" i="318"/>
  <c r="H17" i="318" s="1"/>
  <c r="J17" i="318"/>
  <c r="F17" i="318" s="1"/>
  <c r="D17" i="318"/>
  <c r="C17" i="318"/>
  <c r="B17" i="318"/>
  <c r="A17" i="318"/>
  <c r="O19" i="318"/>
  <c r="N19" i="318"/>
  <c r="M19" i="318"/>
  <c r="K19" i="318"/>
  <c r="I19" i="318" s="1"/>
  <c r="J19" i="318"/>
  <c r="G19" i="318" s="1"/>
  <c r="D19" i="318"/>
  <c r="C19" i="318"/>
  <c r="B19" i="318"/>
  <c r="A19" i="318"/>
  <c r="O9" i="318"/>
  <c r="N9" i="318"/>
  <c r="M9" i="318"/>
  <c r="K9" i="318"/>
  <c r="H9" i="318" s="1"/>
  <c r="J9" i="318"/>
  <c r="G9" i="318" s="1"/>
  <c r="D9" i="318"/>
  <c r="C9" i="318"/>
  <c r="B9" i="318"/>
  <c r="A9" i="318"/>
  <c r="O7" i="318"/>
  <c r="N7" i="318"/>
  <c r="M7" i="318"/>
  <c r="K7" i="318"/>
  <c r="I7" i="318" s="1"/>
  <c r="J7" i="318"/>
  <c r="G7" i="318" s="1"/>
  <c r="D7" i="318"/>
  <c r="C7" i="318"/>
  <c r="B7" i="318"/>
  <c r="A7" i="318"/>
  <c r="O5" i="318"/>
  <c r="N5" i="318"/>
  <c r="M5" i="318"/>
  <c r="K5" i="318"/>
  <c r="H5" i="318" s="1"/>
  <c r="J5" i="318"/>
  <c r="G5" i="318" s="1"/>
  <c r="D5" i="318"/>
  <c r="C5" i="318"/>
  <c r="B5" i="318"/>
  <c r="A5" i="318"/>
  <c r="U3" i="318"/>
  <c r="A3" i="318" s="1"/>
  <c r="T3" i="318"/>
  <c r="S3" i="318"/>
  <c r="R3" i="318"/>
  <c r="D3" i="318"/>
  <c r="L24" i="318" l="1"/>
  <c r="L18" i="318"/>
  <c r="L11" i="318"/>
  <c r="L30" i="318"/>
  <c r="I14" i="318"/>
  <c r="I17" i="318"/>
  <c r="H13" i="318"/>
  <c r="I28" i="318"/>
  <c r="I23" i="318"/>
  <c r="L26" i="318"/>
  <c r="G17" i="318"/>
  <c r="L20" i="318"/>
  <c r="N3" i="318"/>
  <c r="F5" i="318"/>
  <c r="L7" i="318"/>
  <c r="H7" i="318"/>
  <c r="L9" i="318"/>
  <c r="F14" i="318"/>
  <c r="L16" i="318"/>
  <c r="L6" i="318"/>
  <c r="G18" i="318"/>
  <c r="L12" i="318"/>
  <c r="L15" i="318"/>
  <c r="G27" i="318"/>
  <c r="L28" i="318"/>
  <c r="G29" i="318"/>
  <c r="L17" i="318"/>
  <c r="L10" i="318"/>
  <c r="L25" i="318"/>
  <c r="G15" i="318"/>
  <c r="L27" i="318"/>
  <c r="L29" i="318"/>
  <c r="L22" i="318"/>
  <c r="H6" i="318"/>
  <c r="L19" i="318"/>
  <c r="H19" i="318"/>
  <c r="L13" i="318"/>
  <c r="L14" i="318"/>
  <c r="I5" i="318"/>
  <c r="L8" i="318"/>
  <c r="H8" i="318"/>
  <c r="L23" i="318"/>
  <c r="I25" i="318"/>
  <c r="G16" i="318"/>
  <c r="G11" i="318"/>
  <c r="G26" i="318"/>
  <c r="G10" i="318"/>
  <c r="F12" i="318"/>
  <c r="F9" i="318"/>
  <c r="F19" i="318"/>
  <c r="L21" i="318"/>
  <c r="G21" i="318"/>
  <c r="L4" i="318"/>
  <c r="G4" i="318"/>
  <c r="F6" i="318"/>
  <c r="F23" i="318"/>
  <c r="F25" i="318"/>
  <c r="F28" i="318"/>
  <c r="F30" i="318"/>
  <c r="G20" i="318"/>
  <c r="G22" i="318"/>
  <c r="G24" i="318"/>
  <c r="M3" i="318"/>
  <c r="L5" i="318"/>
  <c r="F7" i="318"/>
  <c r="F8" i="318"/>
  <c r="F13" i="318"/>
  <c r="I4" i="318"/>
  <c r="I10" i="318"/>
  <c r="H12" i="318"/>
  <c r="I11" i="318"/>
  <c r="H15" i="318"/>
  <c r="I27" i="318"/>
  <c r="H30" i="318"/>
  <c r="I20" i="318"/>
  <c r="C3" i="318"/>
  <c r="K3" i="318"/>
  <c r="O3" i="318"/>
  <c r="I22" i="318"/>
  <c r="I9" i="318"/>
  <c r="I16" i="318"/>
  <c r="I18" i="318"/>
  <c r="I26" i="318"/>
  <c r="I29" i="318"/>
  <c r="I24" i="318"/>
  <c r="B3" i="318"/>
  <c r="J3" i="318"/>
  <c r="I21" i="318"/>
  <c r="O26" i="307"/>
  <c r="K26" i="307"/>
  <c r="H26" i="307" s="1"/>
  <c r="J26" i="307"/>
  <c r="F26" i="307" s="1"/>
  <c r="E26" i="307"/>
  <c r="D26" i="307"/>
  <c r="C26" i="307"/>
  <c r="B26" i="307"/>
  <c r="O25" i="307"/>
  <c r="K25" i="307"/>
  <c r="I25" i="307" s="1"/>
  <c r="J25" i="307"/>
  <c r="G25" i="307" s="1"/>
  <c r="E25" i="307"/>
  <c r="D25" i="307"/>
  <c r="C25" i="307"/>
  <c r="B25" i="307"/>
  <c r="O30" i="307"/>
  <c r="K30" i="307"/>
  <c r="I30" i="307" s="1"/>
  <c r="J30" i="307"/>
  <c r="G30" i="307" s="1"/>
  <c r="E30" i="307"/>
  <c r="D30" i="307"/>
  <c r="C30" i="307"/>
  <c r="B30" i="307"/>
  <c r="O29" i="307"/>
  <c r="K29" i="307"/>
  <c r="I29" i="307" s="1"/>
  <c r="J29" i="307"/>
  <c r="G29" i="307" s="1"/>
  <c r="E29" i="307"/>
  <c r="D29" i="307"/>
  <c r="C29" i="307"/>
  <c r="B29" i="307"/>
  <c r="O28" i="307"/>
  <c r="K28" i="307"/>
  <c r="H28" i="307" s="1"/>
  <c r="J28" i="307"/>
  <c r="G28" i="307" s="1"/>
  <c r="E28" i="307"/>
  <c r="D28" i="307"/>
  <c r="C28" i="307"/>
  <c r="B28" i="307"/>
  <c r="O27" i="307"/>
  <c r="K27" i="307"/>
  <c r="H27" i="307" s="1"/>
  <c r="J27" i="307"/>
  <c r="F27" i="307" s="1"/>
  <c r="E27" i="307"/>
  <c r="D27" i="307"/>
  <c r="C27" i="307"/>
  <c r="B27" i="307"/>
  <c r="O24" i="307"/>
  <c r="K24" i="307"/>
  <c r="I24" i="307" s="1"/>
  <c r="J24" i="307"/>
  <c r="G24" i="307" s="1"/>
  <c r="E24" i="307"/>
  <c r="D24" i="307"/>
  <c r="C24" i="307"/>
  <c r="B24" i="307"/>
  <c r="O23" i="307"/>
  <c r="K23" i="307"/>
  <c r="I23" i="307" s="1"/>
  <c r="J23" i="307"/>
  <c r="F23" i="307" s="1"/>
  <c r="E23" i="307"/>
  <c r="D23" i="307"/>
  <c r="C23" i="307"/>
  <c r="B23" i="307"/>
  <c r="O22" i="307"/>
  <c r="K22" i="307"/>
  <c r="H22" i="307" s="1"/>
  <c r="J22" i="307"/>
  <c r="G22" i="307" s="1"/>
  <c r="E22" i="307"/>
  <c r="D22" i="307"/>
  <c r="C22" i="307"/>
  <c r="B22" i="307"/>
  <c r="O21" i="307"/>
  <c r="K21" i="307"/>
  <c r="H21" i="307" s="1"/>
  <c r="J21" i="307"/>
  <c r="G21" i="307" s="1"/>
  <c r="E21" i="307"/>
  <c r="D21" i="307"/>
  <c r="C21" i="307"/>
  <c r="B21" i="307"/>
  <c r="O20" i="307"/>
  <c r="K20" i="307"/>
  <c r="I20" i="307" s="1"/>
  <c r="J20" i="307"/>
  <c r="G20" i="307" s="1"/>
  <c r="E20" i="307"/>
  <c r="D20" i="307"/>
  <c r="C20" i="307"/>
  <c r="B20" i="307"/>
  <c r="O19" i="307"/>
  <c r="K19" i="307"/>
  <c r="I19" i="307" s="1"/>
  <c r="J19" i="307"/>
  <c r="F19" i="307" s="1"/>
  <c r="E19" i="307"/>
  <c r="D19" i="307"/>
  <c r="C19" i="307"/>
  <c r="B19" i="307"/>
  <c r="O18" i="307"/>
  <c r="K18" i="307"/>
  <c r="H18" i="307" s="1"/>
  <c r="J18" i="307"/>
  <c r="G18" i="307" s="1"/>
  <c r="E18" i="307"/>
  <c r="D18" i="307"/>
  <c r="C18" i="307"/>
  <c r="B18" i="307"/>
  <c r="O17" i="307"/>
  <c r="K17" i="307"/>
  <c r="H17" i="307" s="1"/>
  <c r="J17" i="307"/>
  <c r="G17" i="307" s="1"/>
  <c r="E17" i="307"/>
  <c r="D17" i="307"/>
  <c r="C17" i="307"/>
  <c r="B17" i="307"/>
  <c r="O16" i="307"/>
  <c r="K16" i="307"/>
  <c r="H16" i="307" s="1"/>
  <c r="J16" i="307"/>
  <c r="G16" i="307" s="1"/>
  <c r="E16" i="307"/>
  <c r="D16" i="307"/>
  <c r="C16" i="307"/>
  <c r="B16" i="307"/>
  <c r="O15" i="307"/>
  <c r="K15" i="307"/>
  <c r="H15" i="307" s="1"/>
  <c r="J15" i="307"/>
  <c r="F15" i="307" s="1"/>
  <c r="E15" i="307"/>
  <c r="D15" i="307"/>
  <c r="C15" i="307"/>
  <c r="B15" i="307"/>
  <c r="O14" i="307"/>
  <c r="K14" i="307"/>
  <c r="H14" i="307" s="1"/>
  <c r="J14" i="307"/>
  <c r="F14" i="307" s="1"/>
  <c r="E14" i="307"/>
  <c r="D14" i="307"/>
  <c r="C14" i="307"/>
  <c r="B14" i="307"/>
  <c r="O13" i="307"/>
  <c r="K13" i="307"/>
  <c r="I13" i="307" s="1"/>
  <c r="J13" i="307"/>
  <c r="G13" i="307" s="1"/>
  <c r="E13" i="307"/>
  <c r="D13" i="307"/>
  <c r="C13" i="307"/>
  <c r="B13" i="307"/>
  <c r="O12" i="307"/>
  <c r="K12" i="307"/>
  <c r="H12" i="307" s="1"/>
  <c r="J12" i="307"/>
  <c r="F12" i="307" s="1"/>
  <c r="E12" i="307"/>
  <c r="D12" i="307"/>
  <c r="C12" i="307"/>
  <c r="B12" i="307"/>
  <c r="O11" i="307"/>
  <c r="K11" i="307"/>
  <c r="H11" i="307" s="1"/>
  <c r="J11" i="307"/>
  <c r="F11" i="307" s="1"/>
  <c r="E11" i="307"/>
  <c r="D11" i="307"/>
  <c r="C11" i="307"/>
  <c r="B11" i="307"/>
  <c r="O10" i="307"/>
  <c r="K10" i="307"/>
  <c r="H10" i="307" s="1"/>
  <c r="J10" i="307"/>
  <c r="F10" i="307" s="1"/>
  <c r="E10" i="307"/>
  <c r="D10" i="307"/>
  <c r="C10" i="307"/>
  <c r="B10" i="307"/>
  <c r="O9" i="307"/>
  <c r="K9" i="307"/>
  <c r="I9" i="307" s="1"/>
  <c r="J9" i="307"/>
  <c r="F9" i="307" s="1"/>
  <c r="E9" i="307"/>
  <c r="D9" i="307"/>
  <c r="C9" i="307"/>
  <c r="B9" i="307"/>
  <c r="O8" i="307"/>
  <c r="K8" i="307"/>
  <c r="H8" i="307" s="1"/>
  <c r="J8" i="307"/>
  <c r="G8" i="307" s="1"/>
  <c r="E8" i="307"/>
  <c r="D8" i="307"/>
  <c r="C8" i="307"/>
  <c r="B8" i="307"/>
  <c r="O7" i="307"/>
  <c r="K7" i="307"/>
  <c r="H7" i="307" s="1"/>
  <c r="J7" i="307"/>
  <c r="F7" i="307" s="1"/>
  <c r="E7" i="307"/>
  <c r="D7" i="307"/>
  <c r="C7" i="307"/>
  <c r="B7" i="307"/>
  <c r="O6" i="307"/>
  <c r="K6" i="307"/>
  <c r="H6" i="307" s="1"/>
  <c r="J6" i="307"/>
  <c r="F6" i="307" s="1"/>
  <c r="E6" i="307"/>
  <c r="D6" i="307"/>
  <c r="C6" i="307"/>
  <c r="B6" i="307"/>
  <c r="O5" i="307"/>
  <c r="K5" i="307"/>
  <c r="I5" i="307" s="1"/>
  <c r="J5" i="307"/>
  <c r="G5" i="307" s="1"/>
  <c r="E5" i="307"/>
  <c r="D5" i="307"/>
  <c r="C5" i="307"/>
  <c r="B5" i="307"/>
  <c r="O4" i="307"/>
  <c r="K4" i="307"/>
  <c r="H4" i="307" s="1"/>
  <c r="J4" i="307"/>
  <c r="G4" i="307" s="1"/>
  <c r="E4" i="307"/>
  <c r="D4" i="307"/>
  <c r="C4" i="307"/>
  <c r="B4" i="307"/>
  <c r="U3" i="307"/>
  <c r="T3" i="307"/>
  <c r="S3" i="307"/>
  <c r="R3" i="307"/>
  <c r="E3" i="307"/>
  <c r="D3" i="307"/>
  <c r="F3" i="318" l="1"/>
  <c r="G3" i="318"/>
  <c r="L3" i="318"/>
  <c r="I3" i="318"/>
  <c r="H3" i="318"/>
  <c r="L22" i="307"/>
  <c r="L18" i="307"/>
  <c r="L28" i="307"/>
  <c r="F20" i="307"/>
  <c r="I22" i="307"/>
  <c r="L27" i="307"/>
  <c r="F30" i="307"/>
  <c r="G10" i="307"/>
  <c r="G12" i="307"/>
  <c r="G14" i="307"/>
  <c r="F4" i="307"/>
  <c r="L6" i="307"/>
  <c r="G7" i="307"/>
  <c r="L9" i="307"/>
  <c r="G15" i="307"/>
  <c r="I16" i="307"/>
  <c r="F17" i="307"/>
  <c r="F22" i="307"/>
  <c r="I6" i="307"/>
  <c r="L12" i="307"/>
  <c r="L14" i="307"/>
  <c r="I14" i="307"/>
  <c r="H20" i="307"/>
  <c r="L23" i="307"/>
  <c r="H30" i="307"/>
  <c r="L26" i="307"/>
  <c r="F24" i="307"/>
  <c r="L4" i="307"/>
  <c r="L11" i="307"/>
  <c r="F21" i="307"/>
  <c r="L24" i="307"/>
  <c r="G27" i="307"/>
  <c r="F28" i="307"/>
  <c r="F29" i="307"/>
  <c r="G26" i="307"/>
  <c r="F25" i="307"/>
  <c r="G9" i="307"/>
  <c r="G19" i="307"/>
  <c r="L20" i="307"/>
  <c r="K3" i="307"/>
  <c r="I3" i="307" s="1"/>
  <c r="I4" i="307"/>
  <c r="F5" i="307"/>
  <c r="G6" i="307"/>
  <c r="L17" i="307"/>
  <c r="F18" i="307"/>
  <c r="L30" i="307"/>
  <c r="I26" i="307"/>
  <c r="H3" i="307"/>
  <c r="L7" i="307"/>
  <c r="F8" i="307"/>
  <c r="L10" i="307"/>
  <c r="I12" i="307"/>
  <c r="F13" i="307"/>
  <c r="L15" i="307"/>
  <c r="F16" i="307"/>
  <c r="L19" i="307"/>
  <c r="H24" i="307"/>
  <c r="L29" i="307"/>
  <c r="I8" i="307"/>
  <c r="I18" i="307"/>
  <c r="G23" i="307"/>
  <c r="I28" i="307"/>
  <c r="G11" i="307"/>
  <c r="C3" i="307"/>
  <c r="L5" i="307"/>
  <c r="L8" i="307"/>
  <c r="I10" i="307"/>
  <c r="L13" i="307"/>
  <c r="L16" i="307"/>
  <c r="L21" i="307"/>
  <c r="L25" i="307"/>
  <c r="A10" i="307"/>
  <c r="A11" i="307"/>
  <c r="A6" i="307"/>
  <c r="A15" i="307"/>
  <c r="A28" i="307"/>
  <c r="A7" i="307"/>
  <c r="A14" i="307"/>
  <c r="A18" i="307"/>
  <c r="A20" i="307"/>
  <c r="A30" i="307"/>
  <c r="A22" i="307"/>
  <c r="M30" i="307"/>
  <c r="A5" i="307"/>
  <c r="M11" i="307"/>
  <c r="A13" i="307"/>
  <c r="M14" i="307"/>
  <c r="M22" i="307"/>
  <c r="A26" i="307"/>
  <c r="M26" i="307"/>
  <c r="A3" i="307"/>
  <c r="M4" i="307"/>
  <c r="A8" i="307"/>
  <c r="M9" i="307"/>
  <c r="M12" i="307"/>
  <c r="A16" i="307"/>
  <c r="M20" i="307"/>
  <c r="M6" i="307"/>
  <c r="M25" i="307"/>
  <c r="M28" i="307"/>
  <c r="M7" i="307"/>
  <c r="A9" i="307"/>
  <c r="M10" i="307"/>
  <c r="M15" i="307"/>
  <c r="M18" i="307"/>
  <c r="M3" i="307"/>
  <c r="N3" i="307"/>
  <c r="A4" i="307"/>
  <c r="M5" i="307"/>
  <c r="M8" i="307"/>
  <c r="A12" i="307"/>
  <c r="M13" i="307"/>
  <c r="M16" i="307"/>
  <c r="A24" i="307"/>
  <c r="M24" i="307"/>
  <c r="O3" i="307"/>
  <c r="I7" i="307"/>
  <c r="I11" i="307"/>
  <c r="I15" i="307"/>
  <c r="A17" i="307"/>
  <c r="I17" i="307"/>
  <c r="M17" i="307"/>
  <c r="A21" i="307"/>
  <c r="I21" i="307"/>
  <c r="M21" i="307"/>
  <c r="A27" i="307"/>
  <c r="I27" i="307"/>
  <c r="M27" i="307"/>
  <c r="B3" i="307"/>
  <c r="J3" i="307"/>
  <c r="N4" i="307"/>
  <c r="H5" i="307"/>
  <c r="N6" i="307"/>
  <c r="N8" i="307"/>
  <c r="H9" i="307"/>
  <c r="N10" i="307"/>
  <c r="N12" i="307"/>
  <c r="H13" i="307"/>
  <c r="N14" i="307"/>
  <c r="N16" i="307"/>
  <c r="N18" i="307"/>
  <c r="H19" i="307"/>
  <c r="N20" i="307"/>
  <c r="N22" i="307"/>
  <c r="H23" i="307"/>
  <c r="N24" i="307"/>
  <c r="N28" i="307"/>
  <c r="H29" i="307"/>
  <c r="N30" i="307"/>
  <c r="H25" i="307"/>
  <c r="N26" i="307"/>
  <c r="N5" i="307"/>
  <c r="N7" i="307"/>
  <c r="N9" i="307"/>
  <c r="N11" i="307"/>
  <c r="N13" i="307"/>
  <c r="N15" i="307"/>
  <c r="N17" i="307"/>
  <c r="N19" i="307"/>
  <c r="N21" i="307"/>
  <c r="N23" i="307"/>
  <c r="N27" i="307"/>
  <c r="N29" i="307"/>
  <c r="N25" i="307"/>
  <c r="A19" i="307"/>
  <c r="M19" i="307"/>
  <c r="A23" i="307"/>
  <c r="M23" i="307"/>
  <c r="A29" i="307"/>
  <c r="M29" i="307"/>
  <c r="A25" i="307"/>
  <c r="L3" i="307" l="1"/>
  <c r="F3" i="307"/>
  <c r="G3" i="307"/>
  <c r="Q77" i="273" l="1"/>
  <c r="F77" i="273"/>
  <c r="E77" i="273"/>
  <c r="D77" i="273"/>
  <c r="Q76" i="273"/>
  <c r="F76" i="273"/>
  <c r="E76" i="273"/>
  <c r="D76" i="273"/>
  <c r="Q75" i="273"/>
  <c r="F75" i="273"/>
  <c r="E75" i="273"/>
  <c r="D75" i="273"/>
  <c r="Q74" i="273"/>
  <c r="F74" i="273"/>
  <c r="E74" i="273"/>
  <c r="D74" i="273"/>
  <c r="Q73" i="273"/>
  <c r="F73" i="273"/>
  <c r="E73" i="273"/>
  <c r="D73" i="273"/>
  <c r="Q72" i="273"/>
  <c r="F72" i="273"/>
  <c r="E72" i="273"/>
  <c r="D72" i="273"/>
  <c r="Q71" i="273"/>
  <c r="F71" i="273"/>
  <c r="E71" i="273"/>
  <c r="D71" i="273"/>
  <c r="Q70" i="273"/>
  <c r="F70" i="273"/>
  <c r="E70" i="273"/>
  <c r="D70" i="273"/>
  <c r="Q69" i="273"/>
  <c r="F69" i="273"/>
  <c r="E69" i="273"/>
  <c r="D69" i="273"/>
  <c r="Q68" i="273"/>
  <c r="F68" i="273"/>
  <c r="E68" i="273"/>
  <c r="D68" i="273"/>
  <c r="Q67" i="273"/>
  <c r="F67" i="273"/>
  <c r="E67" i="273"/>
  <c r="D67" i="273"/>
  <c r="Q66" i="273"/>
  <c r="F66" i="273"/>
  <c r="E66" i="273"/>
  <c r="D66" i="273"/>
  <c r="Q65" i="273"/>
  <c r="F65" i="273"/>
  <c r="E65" i="273"/>
  <c r="D65" i="273"/>
  <c r="Q64" i="273"/>
  <c r="F64" i="273"/>
  <c r="E64" i="273"/>
  <c r="D64" i="273"/>
  <c r="Q63" i="273"/>
  <c r="F63" i="273"/>
  <c r="E63" i="273"/>
  <c r="D63" i="273"/>
  <c r="Q62" i="273"/>
  <c r="F62" i="273"/>
  <c r="E62" i="273"/>
  <c r="D62" i="273"/>
  <c r="Q61" i="273"/>
  <c r="F61" i="273"/>
  <c r="E61" i="273"/>
  <c r="D61" i="273"/>
  <c r="Q60" i="273"/>
  <c r="F60" i="273"/>
  <c r="E60" i="273"/>
  <c r="D60" i="273"/>
  <c r="Q59" i="273"/>
  <c r="F59" i="273"/>
  <c r="E59" i="273"/>
  <c r="D59" i="273"/>
  <c r="Q58" i="273"/>
  <c r="F58" i="273"/>
  <c r="E58" i="273"/>
  <c r="D58" i="273"/>
  <c r="Q57" i="273"/>
  <c r="F57" i="273"/>
  <c r="E57" i="273"/>
  <c r="D57" i="273"/>
  <c r="Q56" i="273"/>
  <c r="F56" i="273"/>
  <c r="E56" i="273"/>
  <c r="D56" i="273"/>
  <c r="Q55" i="273"/>
  <c r="F55" i="273"/>
  <c r="E55" i="273"/>
  <c r="D55" i="273"/>
  <c r="Q54" i="273"/>
  <c r="F54" i="273"/>
  <c r="E54" i="273"/>
  <c r="D54" i="273"/>
  <c r="Q53" i="273"/>
  <c r="F53" i="273"/>
  <c r="E53" i="273"/>
  <c r="D53" i="273"/>
  <c r="Q52" i="273"/>
  <c r="F52" i="273"/>
  <c r="E52" i="273"/>
  <c r="D52" i="273"/>
  <c r="P51" i="273"/>
  <c r="O51" i="273"/>
  <c r="N51" i="273"/>
  <c r="M51" i="273"/>
  <c r="L51" i="273"/>
  <c r="K51" i="273"/>
  <c r="H52" i="273" l="1"/>
  <c r="H53" i="273"/>
  <c r="H54" i="273"/>
  <c r="H55" i="273"/>
  <c r="H56" i="273"/>
  <c r="H57" i="273"/>
  <c r="H58" i="273"/>
  <c r="H59" i="273"/>
  <c r="H60" i="273"/>
  <c r="H61" i="273"/>
  <c r="H62" i="273"/>
  <c r="H63" i="273"/>
  <c r="H64" i="273"/>
  <c r="H65" i="273"/>
  <c r="H66" i="273"/>
  <c r="H67" i="273"/>
  <c r="G77" i="273"/>
  <c r="H72" i="273"/>
  <c r="H73" i="273"/>
  <c r="H74" i="273"/>
  <c r="H75" i="273"/>
  <c r="H76" i="273"/>
  <c r="H77" i="273"/>
  <c r="G68" i="273"/>
  <c r="G69" i="273"/>
  <c r="G71" i="273"/>
  <c r="G74" i="273"/>
  <c r="G75" i="273"/>
  <c r="G63" i="273"/>
  <c r="G67" i="273"/>
  <c r="G64" i="273"/>
  <c r="G65" i="273"/>
  <c r="G66" i="273"/>
  <c r="G76" i="273"/>
  <c r="G73" i="273"/>
  <c r="F51" i="273"/>
  <c r="Q51" i="273"/>
  <c r="G52" i="273"/>
  <c r="G53" i="273"/>
  <c r="G54" i="273"/>
  <c r="G55" i="273"/>
  <c r="G56" i="273"/>
  <c r="G57" i="273"/>
  <c r="G58" i="273"/>
  <c r="G59" i="273"/>
  <c r="G60" i="273"/>
  <c r="G61" i="273"/>
  <c r="G62" i="273"/>
  <c r="H70" i="273"/>
  <c r="H71" i="273"/>
  <c r="G72" i="273"/>
  <c r="H68" i="273"/>
  <c r="H69" i="273"/>
  <c r="G70" i="273"/>
  <c r="E51" i="273"/>
  <c r="D51" i="273"/>
  <c r="G51" i="273" l="1"/>
  <c r="H51" i="273"/>
</calcChain>
</file>

<file path=xl/sharedStrings.xml><?xml version="1.0" encoding="utf-8"?>
<sst xmlns="http://schemas.openxmlformats.org/spreadsheetml/2006/main" count="507" uniqueCount="251">
  <si>
    <r>
      <t xml:space="preserve">2. Some percentages are based on </t>
    </r>
    <r>
      <rPr>
        <b/>
        <sz val="8"/>
        <rFont val="Arial"/>
        <family val="2"/>
      </rPr>
      <t>very</t>
    </r>
    <r>
      <rPr>
        <sz val="8"/>
        <rFont val="Arial"/>
        <family val="2"/>
      </rPr>
      <t xml:space="preserve"> </t>
    </r>
    <r>
      <rPr>
        <b/>
        <sz val="8"/>
        <rFont val="Arial"/>
        <family val="2"/>
      </rPr>
      <t>small numbers</t>
    </r>
    <r>
      <rPr>
        <sz val="8"/>
        <rFont val="Arial"/>
        <family val="2"/>
      </rPr>
      <t xml:space="preserve"> (see numbers in brackets on axis) and </t>
    </r>
    <r>
      <rPr>
        <b/>
        <sz val="8"/>
        <rFont val="Arial"/>
        <family val="2"/>
      </rPr>
      <t>should be interpreted with caution.</t>
    </r>
  </si>
  <si>
    <r>
      <t xml:space="preserve">4.  In some instances, </t>
    </r>
    <r>
      <rPr>
        <b/>
        <sz val="8"/>
        <rFont val="Arial"/>
        <family val="2"/>
      </rPr>
      <t xml:space="preserve">data entered into eSSCA are assigned to admitting hospitals other than the main acute hospitals </t>
    </r>
    <r>
      <rPr>
        <sz val="8"/>
        <rFont val="Arial"/>
        <family val="2"/>
      </rPr>
      <t>participating in the Scottish Stroke Care Audit. Data for these hospitals are combined with data for their respective main acute hospitals.</t>
    </r>
  </si>
  <si>
    <t>&gt;60&lt;=75 mins</t>
  </si>
  <si>
    <t>3. Data for this table are derived from the ‘admission hospital’ field (inpatient dataset).</t>
  </si>
  <si>
    <r>
      <t xml:space="preserve">5. </t>
    </r>
    <r>
      <rPr>
        <b/>
        <sz val="8"/>
        <rFont val="Arial"/>
        <family val="2"/>
      </rPr>
      <t>Some hospitals admitted ischaemic stroke patients for thrombolysis but did not thrombolyse any patients within the time spans included in this chart</t>
    </r>
    <r>
      <rPr>
        <sz val="8"/>
        <rFont val="Arial"/>
        <family val="2"/>
      </rPr>
      <t>. These hospitals are included in the chart denominator but show as zero percent with regard to the time spans analysed.</t>
    </r>
  </si>
  <si>
    <t>Upper
CI</t>
  </si>
  <si>
    <t>Lower
CI</t>
  </si>
  <si>
    <t>Number of patients</t>
  </si>
  <si>
    <t>Stroke Standard</t>
  </si>
  <si>
    <t>Difference in %</t>
  </si>
  <si>
    <t>Statistically Significant</t>
  </si>
  <si>
    <t>Chart Axis</t>
  </si>
  <si>
    <t>Hospital</t>
  </si>
  <si>
    <t>Numerator</t>
  </si>
  <si>
    <t>Denominator</t>
  </si>
  <si>
    <t>Borders</t>
  </si>
  <si>
    <t>Lanarkshire</t>
  </si>
  <si>
    <t>Fife</t>
  </si>
  <si>
    <t>Dumfries &amp; Galloway</t>
  </si>
  <si>
    <t>Tayside</t>
  </si>
  <si>
    <t>Ayrshire &amp; Arran</t>
  </si>
  <si>
    <t>Grampian</t>
  </si>
  <si>
    <t>Forth Valley</t>
  </si>
  <si>
    <t>Highland</t>
  </si>
  <si>
    <t>Western Isles</t>
  </si>
  <si>
    <t>Lothian</t>
  </si>
  <si>
    <t>Shetland</t>
  </si>
  <si>
    <t>Greater Glasgow &amp; Clyde</t>
  </si>
  <si>
    <t>Orkney</t>
  </si>
  <si>
    <t>Percentage</t>
  </si>
  <si>
    <t>return to List of Tables &amp; Charts</t>
  </si>
  <si>
    <t>Ayr Hospital</t>
  </si>
  <si>
    <t>Ayr</t>
  </si>
  <si>
    <t>Crosshouse Hospital</t>
  </si>
  <si>
    <t>Crosshouse</t>
  </si>
  <si>
    <t>Crosshouse Hospital, Kilmarnock</t>
  </si>
  <si>
    <t>Borders General Hospital</t>
  </si>
  <si>
    <t>Borders General Hospital, Melrose</t>
  </si>
  <si>
    <t>Dumfries &amp; Galloway Royal Infirmary</t>
  </si>
  <si>
    <t>DGRI</t>
  </si>
  <si>
    <t>Dumfries &amp; Galloway Royal Infirmary (DGRI)</t>
  </si>
  <si>
    <t>Galloway Community Hospital</t>
  </si>
  <si>
    <t>GCH</t>
  </si>
  <si>
    <t>Galloway Community Hospital (GCH)</t>
  </si>
  <si>
    <t>Victoria Hospital, Kirkcaldy (VHK)</t>
  </si>
  <si>
    <t>Forth Valley Royal Hospital</t>
  </si>
  <si>
    <t>Forth Valley Royal Hospital, Larbert (FVRH)</t>
  </si>
  <si>
    <t>Aberdeen Royal Infirmary</t>
  </si>
  <si>
    <t>Aberdeen Royal Infirmary (ARI)</t>
  </si>
  <si>
    <t>Dr Gray's Hospital</t>
  </si>
  <si>
    <t>Dr Grays</t>
  </si>
  <si>
    <t>Dr Gray's Hospital, Elgin</t>
  </si>
  <si>
    <t>Glasgow Royal Infirmary</t>
  </si>
  <si>
    <t>Glasgow Royal Infirmary (GRI)</t>
  </si>
  <si>
    <t>Royal Alexandra Hospital</t>
  </si>
  <si>
    <t>Royal Alexandra Hospital, Paisley (RAH)</t>
  </si>
  <si>
    <t>Belford Hospital</t>
  </si>
  <si>
    <t>Belford</t>
  </si>
  <si>
    <t>Belford Hospital, Fort William</t>
  </si>
  <si>
    <t>Caithness General Hospital</t>
  </si>
  <si>
    <t>Caithness</t>
  </si>
  <si>
    <t>Caithness General Hospital, Wick</t>
  </si>
  <si>
    <t>Lorn &amp; Islands Hospital</t>
  </si>
  <si>
    <t>L&amp;I</t>
  </si>
  <si>
    <t>Lorn &amp; Islands Hospital, Oban</t>
  </si>
  <si>
    <t>Raigmore Hospital</t>
  </si>
  <si>
    <t>Raigmore</t>
  </si>
  <si>
    <t>Raigmore Hospital, Inverness</t>
  </si>
  <si>
    <t>Hairmyres Hospital</t>
  </si>
  <si>
    <t>Hairmyres</t>
  </si>
  <si>
    <t>Hairmyres Hospital, East Kilbride</t>
  </si>
  <si>
    <t>Monklands Hospital</t>
  </si>
  <si>
    <t>Monklands</t>
  </si>
  <si>
    <t>Wishaw General Hospital</t>
  </si>
  <si>
    <t>Wishaw</t>
  </si>
  <si>
    <t>Royal Infirmary of Edinburgh</t>
  </si>
  <si>
    <t>RIE</t>
  </si>
  <si>
    <t>Royal Infirmary of Edinburgh at Little France (RIE)</t>
  </si>
  <si>
    <t>St John's Hospital</t>
  </si>
  <si>
    <t>SJH</t>
  </si>
  <si>
    <t>St John's Hospital, Livingston (SJH)</t>
  </si>
  <si>
    <t>Western General Hospital</t>
  </si>
  <si>
    <t>WGH</t>
  </si>
  <si>
    <t>Western General Hospital, Edinburgh (WGH)</t>
  </si>
  <si>
    <t>Balfour Hospital</t>
  </si>
  <si>
    <t>Balfour</t>
  </si>
  <si>
    <t>Balfour Hospital, Orkney</t>
  </si>
  <si>
    <t>Gilbert Bain Hospital</t>
  </si>
  <si>
    <t>Gilbert Bain</t>
  </si>
  <si>
    <t>Gilbert Bain Hospital, Shetland</t>
  </si>
  <si>
    <t>Ninewells Hospital</t>
  </si>
  <si>
    <t>Ninewells</t>
  </si>
  <si>
    <t>Ninewells Hospital, Dundee</t>
  </si>
  <si>
    <t>Perth Royal Infirmary</t>
  </si>
  <si>
    <t>PRI</t>
  </si>
  <si>
    <t>Perth Royal Infirmary (PRI)</t>
  </si>
  <si>
    <t>Western Isles Hospital</t>
  </si>
  <si>
    <t>Western Isles Hospital (WIH)</t>
  </si>
  <si>
    <t>Scotland</t>
  </si>
  <si>
    <t>VHK</t>
  </si>
  <si>
    <t>ARI</t>
  </si>
  <si>
    <t>Within 60 mins</t>
  </si>
  <si>
    <t>Within 75 mins</t>
  </si>
  <si>
    <t>FVRH</t>
  </si>
  <si>
    <t>GRI</t>
  </si>
  <si>
    <t>RAH</t>
  </si>
  <si>
    <t>Title</t>
  </si>
  <si>
    <t>Page number in printed report</t>
  </si>
  <si>
    <t>5. A small proportion of records have thrombolysis date recorded but no thrombolysis time. These records are included in the denominator because the presence of a date indicates thrombolysis occurred. The absence of a thrombolysis time, however, prevents the calculation of door-to-needle time so these cases cannot be measured against the 60 minute standard and cannot be confirmed as having achieved it and are assumed not to have done so. This is a slightly different approach from Chart 11 where inclusion in the chart requires both a thrombolysis date and thrombolysis time. As a result, the Chart 9 and Chart 10 denominators, for individual hospitals, may be slightly higher than those in Chart 11.</t>
  </si>
  <si>
    <r>
      <t xml:space="preserve">1. </t>
    </r>
    <r>
      <rPr>
        <b/>
        <sz val="8"/>
        <color indexed="26"/>
        <rFont val="Arial"/>
        <family val="2"/>
      </rPr>
      <t>Hospitals shown are those that provide a thrombolysis service</t>
    </r>
    <r>
      <rPr>
        <sz val="8"/>
        <color indexed="26"/>
        <rFont val="Arial"/>
        <family val="2"/>
      </rPr>
      <t>. See Table 5 for further details. Records included must have date and time of arrival at first hospital and date and time of thrombolysis to permit the calculation of time to thrombolysis and a small proportion of records are missing these data items.</t>
    </r>
  </si>
  <si>
    <r>
      <t xml:space="preserve">2. Some percentages are based on </t>
    </r>
    <r>
      <rPr>
        <b/>
        <sz val="8"/>
        <color indexed="26"/>
        <rFont val="Arial"/>
        <family val="2"/>
      </rPr>
      <t>very</t>
    </r>
    <r>
      <rPr>
        <sz val="8"/>
        <color indexed="26"/>
        <rFont val="Arial"/>
        <family val="2"/>
      </rPr>
      <t xml:space="preserve"> </t>
    </r>
    <r>
      <rPr>
        <b/>
        <sz val="8"/>
        <color indexed="26"/>
        <rFont val="Arial"/>
        <family val="2"/>
      </rPr>
      <t>small numbers (</t>
    </r>
    <r>
      <rPr>
        <sz val="8"/>
        <color indexed="26"/>
        <rFont val="Arial"/>
        <family val="2"/>
      </rPr>
      <t xml:space="preserve">see numbers in brackets on axis) and </t>
    </r>
    <r>
      <rPr>
        <b/>
        <sz val="8"/>
        <color indexed="26"/>
        <rFont val="Arial"/>
        <family val="2"/>
      </rPr>
      <t>should be interpreted with caution</t>
    </r>
    <r>
      <rPr>
        <sz val="8"/>
        <color indexed="26"/>
        <rFont val="Arial"/>
        <family val="2"/>
      </rPr>
      <t>.</t>
    </r>
  </si>
  <si>
    <r>
      <t xml:space="preserve">3. Some hospitals (e.g. Southern General Hospital) receive a </t>
    </r>
    <r>
      <rPr>
        <b/>
        <sz val="8"/>
        <color indexed="26"/>
        <rFont val="Arial"/>
        <family val="2"/>
      </rPr>
      <t>small number of patients transferred from neighbouring Health Boards</t>
    </r>
    <r>
      <rPr>
        <sz val="8"/>
        <color indexed="26"/>
        <rFont val="Arial"/>
        <family val="2"/>
      </rPr>
      <t xml:space="preserve"> which may affect their onset-to-needle time performance.</t>
    </r>
  </si>
  <si>
    <r>
      <t xml:space="preserve">4. </t>
    </r>
    <r>
      <rPr>
        <b/>
        <sz val="8"/>
        <color indexed="26"/>
        <rFont val="Arial"/>
        <family val="2"/>
      </rPr>
      <t>Some hospitals admitted ischaemic stroke patients for thrombolysis but did not thrombolyse any patients within 1 hour</t>
    </r>
    <r>
      <rPr>
        <sz val="8"/>
        <color indexed="26"/>
        <rFont val="Arial"/>
        <family val="2"/>
      </rPr>
      <t>. These hospitals are included in the chart denominator but show as zero percent with regard to the Scottish Stroke Care Standard for thrombolysis.</t>
    </r>
  </si>
  <si>
    <t>NHSSCOTLAND</t>
  </si>
  <si>
    <t>Victoria Hospital Kirkcaldy</t>
  </si>
  <si>
    <t>Table 1: Poisson distribution 95% confidence limits.</t>
  </si>
  <si>
    <t>Observed</t>
  </si>
  <si>
    <t>Lower Confidence Limit</t>
  </si>
  <si>
    <t>Upper Confidence Limit</t>
  </si>
  <si>
    <r>
      <t xml:space="preserve">3. Some hospitals (e.g. QEUHG) receive a </t>
    </r>
    <r>
      <rPr>
        <b/>
        <sz val="8"/>
        <rFont val="Arial"/>
        <family val="2"/>
      </rPr>
      <t>small number of patients transferred from neighbouring Health Boards</t>
    </r>
    <r>
      <rPr>
        <sz val="8"/>
        <rFont val="Arial"/>
        <family val="2"/>
      </rPr>
      <t xml:space="preserve"> which may affect their onset-to-needle time performance.</t>
    </r>
  </si>
  <si>
    <t>Queen Elizabeth University Hospital</t>
  </si>
  <si>
    <t>Queen Elizabeth University Hospital, Glasgow (QEUH)</t>
  </si>
  <si>
    <t>(a) Within 30 mins</t>
  </si>
  <si>
    <t>(b) &gt;30&lt;=60 mins*</t>
  </si>
  <si>
    <t>(c) &gt;60&lt;=75 mins*</t>
  </si>
  <si>
    <t>Within 30 mins</t>
  </si>
  <si>
    <t>&gt;30&lt;=60 mins</t>
  </si>
  <si>
    <t>Note that the Scotland column in the chart is coloured green and red simply to differentiate it from the hospital columns and the colours are not indicative of performance. Light green corresponds to '&gt;60&lt;=75 mins', red corresponds to '&gt;30&lt;=60 mins' and dark green corresponds to 'Within 30 mins'.</t>
  </si>
  <si>
    <t>Monklands Hospital, Airdrie</t>
  </si>
  <si>
    <t>7. A small proportion of records may involve admission dates at the end of one year and thrombolysis dates at the beginning of the next year.</t>
  </si>
  <si>
    <t>click here for the SSCA web site where a PDF copy of the Scottish Stroke Improvement Plan may be viewed and/or downloaded</t>
  </si>
  <si>
    <t>2017 (%)</t>
  </si>
  <si>
    <t>CI
2017</t>
  </si>
  <si>
    <t>Stroke Standard (30)</t>
  </si>
  <si>
    <t>Stroke Standard (60)</t>
  </si>
  <si>
    <t>Horizontal lines reflect Scottish Stroke Care Standards (2016) of 80% of stroke patients thrombolysed within 1 hour of arrival at first hospital .</t>
  </si>
  <si>
    <t>Chart 6.2</t>
  </si>
  <si>
    <t>Note that the full list, including other sections, appears in the PDF version of the report as Appendix B</t>
  </si>
  <si>
    <t>Table/ Chart* Number</t>
  </si>
  <si>
    <t>* Some chart worksheets may have a separate data worksheet showing the numbers upon which the chart is based.</t>
  </si>
  <si>
    <t>Section 6</t>
  </si>
  <si>
    <t>Table 6.1</t>
  </si>
  <si>
    <t>Chart 6.1</t>
  </si>
  <si>
    <t>Chart 6.3</t>
  </si>
  <si>
    <t>For notes regarding Chart 6.3 please see notes regarding Chart 6.2.</t>
  </si>
  <si>
    <t>view Chart 6.3 data</t>
  </si>
  <si>
    <t>Notes regarding Table 6.1:</t>
  </si>
  <si>
    <t>1. Note that this table is not directly comparable with Table 6.3 because it is based on hospital/ NHS board of treatment rather than Health Board of residence, upon which Table 6.3 is based. Health Boards may treat patients from outside their board area or may treat non-Scottish residents.</t>
  </si>
  <si>
    <t>Scottish Stroke Care Audit 2019 National Report: Stroke Services in Scottish Hospitals, Data Relating to 2018.</t>
  </si>
  <si>
    <t>Percentage of patients with door-to-needle times for thrombolysis within 1 hour, 2017 and 2018 data.</t>
  </si>
  <si>
    <t>Thrombolysis - numbers thrombolysed, 2017 &amp; 2018 data.</t>
  </si>
  <si>
    <t>Number of patients receiving thrombolysis in 2018</t>
  </si>
  <si>
    <t>Table 6.1  Thrombolysis - numbers thrombolysed, 2017 &amp; 2018 data.</t>
  </si>
  <si>
    <t>2018 (%)</t>
  </si>
  <si>
    <t>Confidence Interval 2017 (%)</t>
  </si>
  <si>
    <t>Confidence interval 2018 (%)</t>
  </si>
  <si>
    <t>CI
2018</t>
  </si>
  <si>
    <t>QUEH</t>
  </si>
  <si>
    <t>Note that the Scotland columns in the chart are coloured light green and dark green simply to differentiate them from the hospital columns and the colours are not indicative of performance. Dark green corresponds to '2018' and light green corresponds to '2017'.</t>
  </si>
  <si>
    <t>Chart 6.3   Percentage of patients with door-to-needle times for thrombolysis within 1 hour, 2017 and 2018 data.</t>
  </si>
  <si>
    <t>Chart 6.3   Percentage of patients with door-to-needle times for thrombolysis within 30 minutes, 2017 and 2018 data.</t>
  </si>
  <si>
    <t>Horizontal lines reflect Scottish Stroke Care Standards (2016) of 50% of stroke patients thrombolysed within 30 minutes of arrival at first hospital .</t>
  </si>
  <si>
    <t>9. During 2017 NHS Dumfries &amp; Galloway opened the New Dumfries &amp; Galloway Royal Infirmary.</t>
  </si>
  <si>
    <t>6. A small proportion of records have thrombolysis date recorded but no thrombolysis time. These records are included in the denominator because the presence of a date indicates thrombolysis occurred. The absence of a thrombolysis time, however, prevents the calculation of door-to-needle time so these cases cannot be measured against the 30 or 60 minute standards and cannot be confirmed as having achieved it and are assumed not to have done so.</t>
  </si>
  <si>
    <t>8. The thrombolysis figures may include a small number of thrombectomy cases, involving the physical removal of the clot from the blood vessel, because the data collection system, eSSCA, cannot always capture the complexity of the patient pathway for this intervention.</t>
  </si>
  <si>
    <t>2. Records are included if a thrombolysis date is present; a small proportion of these records will not have an associated thrombolysis time recorded. This table also includes a small proportion of patients who were thrombolysed for a non-index event. This differs slightly from Charts 6.3 where measurement of the 30 &amp; 60 minute thrombolysis door-to-needle time standards focuses on patients thrombolysed for index events only.</t>
  </si>
  <si>
    <r>
      <t>Number of patients receiving thrombolysis in 2017</t>
    </r>
    <r>
      <rPr>
        <b/>
        <vertAlign val="superscript"/>
        <sz val="10"/>
        <color indexed="9"/>
        <rFont val="Arial"/>
        <family val="2"/>
      </rPr>
      <t>r</t>
    </r>
  </si>
  <si>
    <t>r Revised since publication in 2018 Scottish Stroke Improvement Programme annual report.</t>
  </si>
  <si>
    <t xml:space="preserve">Chart 6.1: Funnel plots showing Mean door-to-needle time by first hospital (Mon-Fri 9-5). </t>
  </si>
  <si>
    <t xml:space="preserve">Chart 6.2: Funnel plots showing Mean door-to-needle time by first hospital (Not Mon-Fri 9-5). </t>
  </si>
  <si>
    <t xml:space="preserve">Funnel plots showing Mean door-to-needle time by first hospital (Mon-Fri 9-5). </t>
  </si>
  <si>
    <t xml:space="preserve"> Funnel plots showing Mean door-to-needle time by first hospital (Not Mon-Fri 9-5).</t>
  </si>
  <si>
    <t>Chart 6.3  Percentage of patients receiving thrombolysis within 30, 60 &amp; 75 minutes of arrival at first hospital,  2018 data.</t>
  </si>
  <si>
    <t>Notes regarding Charts 6.3:</t>
  </si>
  <si>
    <r>
      <t>1.</t>
    </r>
    <r>
      <rPr>
        <b/>
        <sz val="8"/>
        <rFont val="Arial"/>
        <family val="2"/>
      </rPr>
      <t xml:space="preserve"> Hospitals shown are those that provide a thrombolysis service</t>
    </r>
    <r>
      <rPr>
        <sz val="8"/>
        <rFont val="Arial"/>
        <family val="2"/>
      </rPr>
      <t>. See Table 3.1 for further details. Records included must have date and time of arrival at first hospital and date and time of thrombolysis to permit the calculation of time to thrombolysis and a small proportion of records are missing these data items.</t>
    </r>
  </si>
  <si>
    <t>Number of cases</t>
  </si>
  <si>
    <t>First Hospital</t>
  </si>
  <si>
    <t>Geometric Mean (GM)</t>
  </si>
  <si>
    <t>SD of log DTN time</t>
  </si>
  <si>
    <t>95% CI for GM</t>
  </si>
  <si>
    <t>(41, 54)</t>
  </si>
  <si>
    <t>Arran War Memorial Hospital</t>
  </si>
  <si>
    <t>-</t>
  </si>
  <si>
    <t>(37, 246)</t>
  </si>
  <si>
    <t>Beatson West of Scotland Cancer Centre</t>
  </si>
  <si>
    <t>(27, 58)</t>
  </si>
  <si>
    <t>Campbeltown Hospital</t>
  </si>
  <si>
    <t>Cowal Community Hospital</t>
  </si>
  <si>
    <t>(42, 63)</t>
  </si>
  <si>
    <t>(52, 133)</t>
  </si>
  <si>
    <t>(37, 72)</t>
  </si>
  <si>
    <t>(30, 50)</t>
  </si>
  <si>
    <t>Fraserburgh Hospital</t>
  </si>
  <si>
    <t>(36, 91)</t>
  </si>
  <si>
    <t>(49, 89)</t>
  </si>
  <si>
    <t>Golden Jubilee National Hospital</t>
  </si>
  <si>
    <t>(37, 53)</t>
  </si>
  <si>
    <t>Inverclyde Royal Hospital</t>
  </si>
  <si>
    <t>(50, 185)</t>
  </si>
  <si>
    <t>Location not coded</t>
  </si>
  <si>
    <t>(29, 46)</t>
  </si>
  <si>
    <t>New Victoria Hospital</t>
  </si>
  <si>
    <t>(45, 64)</t>
  </si>
  <si>
    <t>(28, 58)</t>
  </si>
  <si>
    <t>(37, 51)</t>
  </si>
  <si>
    <t>(30, 86)</t>
  </si>
  <si>
    <t>(80, 144)</t>
  </si>
  <si>
    <t>(32, 42)</t>
  </si>
  <si>
    <t>(47, 107)</t>
  </si>
  <si>
    <t>Vale of Leven General Hospital</t>
  </si>
  <si>
    <t>Victoria Hospital</t>
  </si>
  <si>
    <t>(40, 61)</t>
  </si>
  <si>
    <t>(38, 151)</t>
  </si>
  <si>
    <t>(37, 67)</t>
  </si>
  <si>
    <t>SCOTLAND</t>
  </si>
  <si>
    <t>(47, 52)</t>
  </si>
  <si>
    <t>Door-to-needle (DTN) time (minutes)</t>
  </si>
  <si>
    <t>Arrival time period - Mon-Fri 9am-5pm</t>
  </si>
  <si>
    <t>view Chart 6.1 data</t>
  </si>
  <si>
    <t>Arrival time period - NOT Mon-Fri 9am-5pm</t>
  </si>
  <si>
    <t>view Chart 6.2 data</t>
  </si>
  <si>
    <t>(47, 64)</t>
  </si>
  <si>
    <t>(29, 565)</t>
  </si>
  <si>
    <t>(14, 2074)</t>
  </si>
  <si>
    <t>(73, 86)</t>
  </si>
  <si>
    <t>(79, 144)</t>
  </si>
  <si>
    <t>(50, 94)</t>
  </si>
  <si>
    <t>(74, 101)</t>
  </si>
  <si>
    <t>(44, 59)</t>
  </si>
  <si>
    <t>(60, 136)</t>
  </si>
  <si>
    <t>(51, 88)</t>
  </si>
  <si>
    <t>(51, 77)</t>
  </si>
  <si>
    <t>(3, 6776)</t>
  </si>
  <si>
    <t>(65, 103)</t>
  </si>
  <si>
    <t>(70, 96)</t>
  </si>
  <si>
    <t>(35, 56)</t>
  </si>
  <si>
    <t>(74, 148)</t>
  </si>
  <si>
    <t>(1, 11365)</t>
  </si>
  <si>
    <t>(38, 54)</t>
  </si>
  <si>
    <t>(43, 63)</t>
  </si>
  <si>
    <t>(63, 85)</t>
  </si>
  <si>
    <t>(47, 66)</t>
  </si>
  <si>
    <t>(68, 105)</t>
  </si>
  <si>
    <t>(70, 106)</t>
  </si>
  <si>
    <t>(48, 61)</t>
  </si>
  <si>
    <t>(51, 83)</t>
  </si>
  <si>
    <t>(59, 208)</t>
  </si>
  <si>
    <t>(53, 92)</t>
  </si>
  <si>
    <t>(46, 111)</t>
  </si>
  <si>
    <t>(45, 59)</t>
  </si>
  <si>
    <t>(59, 65)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</si>
</sst>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 ##0"/>
    <numFmt numFmtId="166" formatCode="0.0%"/>
    <numFmt numFmtId="167" formatCode="0.000"/>
  </numFmts>
  <fonts count="41" x14ac:knownFonts="1">
    <font>
      <sz val="11"/>
      <color theme="1"/>
      <name val="Calibri"/>
      <family val="2"/>
      <scheme val="minor"/>
    </font>
    <font>
      <sz val="11"/>
      <color theme="1"/>
      <name val="Calibri"/>
      <family val="2"/>
    </font>
    <font>
      <sz val="11"/>
      <color theme="1"/>
      <name val="Calibri"/>
      <family val="2"/>
    </font>
    <font>
      <sz val="10"/>
      <color theme="1"/>
      <name val="Arial"/>
      <family val="2"/>
    </font>
    <font>
      <sz val="10"/>
      <color theme="1"/>
      <name val="Arial"/>
      <family val="2"/>
    </font>
    <font>
      <sz val="11"/>
      <color indexed="8"/>
      <name val="Calibri"/>
      <family val="2"/>
    </font>
    <font>
      <sz val="10"/>
      <name val="Arial"/>
      <family val="2"/>
    </font>
    <font>
      <b/>
      <sz val="10"/>
      <name val="Arial"/>
      <family val="2"/>
    </font>
    <font>
      <b/>
      <sz val="8"/>
      <color indexed="9"/>
      <name val="Arial"/>
      <family val="2"/>
    </font>
    <font>
      <sz val="8"/>
      <color indexed="8"/>
      <name val="Arial"/>
      <family val="2"/>
    </font>
    <font>
      <sz val="8"/>
      <name val="Arial"/>
      <family val="2"/>
    </font>
    <font>
      <u/>
      <sz val="10"/>
      <color indexed="12"/>
      <name val="Arial"/>
      <family val="2"/>
    </font>
    <font>
      <i/>
      <u/>
      <sz val="8"/>
      <color indexed="12"/>
      <name val="Arial"/>
      <family val="2"/>
    </font>
    <font>
      <b/>
      <sz val="8"/>
      <name val="Arial"/>
      <family val="2"/>
    </font>
    <font>
      <i/>
      <sz val="10"/>
      <name val="Arial"/>
      <family val="2"/>
    </font>
    <font>
      <b/>
      <sz val="10"/>
      <color indexed="9"/>
      <name val="Arial"/>
      <family val="2"/>
    </font>
    <font>
      <b/>
      <sz val="10"/>
      <color indexed="62"/>
      <name val="Arial"/>
      <family val="2"/>
    </font>
    <font>
      <sz val="10"/>
      <color indexed="9"/>
      <name val="Arial"/>
      <family val="2"/>
    </font>
    <font>
      <i/>
      <sz val="8"/>
      <name val="Arial"/>
      <family val="2"/>
    </font>
    <font>
      <sz val="10"/>
      <color indexed="55"/>
      <name val="Arial"/>
      <family val="2"/>
    </font>
    <font>
      <b/>
      <i/>
      <u/>
      <sz val="10"/>
      <color indexed="12"/>
      <name val="Arial"/>
      <family val="2"/>
    </font>
    <font>
      <u/>
      <sz val="10"/>
      <color indexed="12"/>
      <name val="Arial"/>
      <family val="2"/>
    </font>
    <font>
      <sz val="10"/>
      <name val="Arial"/>
      <family val="2"/>
    </font>
    <font>
      <b/>
      <sz val="8"/>
      <color indexed="55"/>
      <name val="Arial"/>
      <family val="2"/>
    </font>
    <font>
      <b/>
      <sz val="7"/>
      <color indexed="55"/>
      <name val="Arial"/>
      <family val="2"/>
    </font>
    <font>
      <sz val="8"/>
      <color indexed="55"/>
      <name val="Arial"/>
      <family val="2"/>
    </font>
    <font>
      <sz val="9"/>
      <color indexed="55"/>
      <name val="Calibri"/>
      <family val="2"/>
    </font>
    <font>
      <sz val="8"/>
      <color indexed="26"/>
      <name val="Arial"/>
      <family val="2"/>
    </font>
    <font>
      <b/>
      <sz val="8"/>
      <color indexed="26"/>
      <name val="Arial"/>
      <family val="2"/>
    </font>
    <font>
      <sz val="11"/>
      <color indexed="26"/>
      <name val="Calibri"/>
      <family val="2"/>
    </font>
    <font>
      <sz val="10"/>
      <color indexed="26"/>
      <name val="Arial"/>
      <family val="2"/>
    </font>
    <font>
      <sz val="10"/>
      <color theme="0"/>
      <name val="Arial"/>
      <family val="2"/>
    </font>
    <font>
      <sz val="8"/>
      <name val="Courier"/>
      <family val="3"/>
    </font>
    <font>
      <sz val="10"/>
      <color theme="0" tint="-0.34998626667073579"/>
      <name val="Arial"/>
      <family val="2"/>
    </font>
    <font>
      <sz val="11"/>
      <color theme="1"/>
      <name val="Calibri"/>
      <family val="2"/>
      <scheme val="minor"/>
    </font>
    <font>
      <sz val="10"/>
      <name val="Arial"/>
      <family val="2"/>
      <charset val="1"/>
    </font>
    <font>
      <u/>
      <sz val="10"/>
      <name val="Arial"/>
      <family val="2"/>
    </font>
    <font>
      <sz val="10"/>
      <color theme="0" tint="-0.249977111117893"/>
      <name val="Arial"/>
      <family val="2"/>
    </font>
    <font>
      <b/>
      <i/>
      <sz val="10"/>
      <color rgb="FF333399"/>
      <name val="Arial"/>
      <family val="2"/>
    </font>
    <font>
      <b/>
      <vertAlign val="superscript"/>
      <sz val="10"/>
      <color indexed="9"/>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62"/>
        <bgColor indexed="64"/>
      </patternFill>
    </fill>
  </fills>
  <borders count="80">
    <border>
      <left/>
      <right/>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9"/>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9"/>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9"/>
      </left>
      <right style="thin">
        <color indexed="9"/>
      </right>
      <top style="thin">
        <color indexed="9"/>
      </top>
      <bottom style="thin">
        <color indexed="62"/>
      </bottom>
      <diagonal/>
    </border>
    <border>
      <left/>
      <right style="thin">
        <color indexed="9"/>
      </right>
      <top style="thin">
        <color indexed="62"/>
      </top>
      <bottom style="thin">
        <color indexed="9"/>
      </bottom>
      <diagonal/>
    </border>
    <border>
      <left style="thin">
        <color indexed="62"/>
      </left>
      <right style="thin">
        <color indexed="9"/>
      </right>
      <top/>
      <bottom style="thin">
        <color indexed="9"/>
      </bottom>
      <diagonal/>
    </border>
    <border>
      <left style="thin">
        <color indexed="9"/>
      </left>
      <right style="thin">
        <color indexed="9"/>
      </right>
      <top/>
      <bottom style="thin">
        <color indexed="9"/>
      </bottom>
      <diagonal/>
    </border>
    <border>
      <left style="thin">
        <color indexed="62"/>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62"/>
      </left>
      <right style="thin">
        <color indexed="9"/>
      </right>
      <top style="thin">
        <color indexed="9"/>
      </top>
      <bottom style="thin">
        <color indexed="62"/>
      </bottom>
      <diagonal/>
    </border>
    <border>
      <left/>
      <right/>
      <top style="thin">
        <color indexed="62"/>
      </top>
      <bottom style="thin">
        <color indexed="9"/>
      </bottom>
      <diagonal/>
    </border>
    <border>
      <left/>
      <right/>
      <top/>
      <bottom style="thin">
        <color indexed="62"/>
      </bottom>
      <diagonal/>
    </border>
    <border>
      <left/>
      <right/>
      <top style="thin">
        <color indexed="62"/>
      </top>
      <bottom/>
      <diagonal/>
    </border>
    <border>
      <left style="thin">
        <color indexed="62"/>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2"/>
      </right>
      <top/>
      <bottom style="thin">
        <color indexed="62"/>
      </bottom>
      <diagonal/>
    </border>
    <border>
      <left style="thin">
        <color indexed="62"/>
      </left>
      <right/>
      <top style="thin">
        <color indexed="62"/>
      </top>
      <bottom style="thin">
        <color indexed="62"/>
      </bottom>
      <diagonal/>
    </border>
    <border>
      <left style="medium">
        <color indexed="62"/>
      </left>
      <right style="thin">
        <color indexed="62"/>
      </right>
      <top style="medium">
        <color indexed="62"/>
      </top>
      <bottom style="medium">
        <color indexed="62"/>
      </bottom>
      <diagonal/>
    </border>
    <border>
      <left style="thin">
        <color indexed="62"/>
      </left>
      <right style="thin">
        <color indexed="62"/>
      </right>
      <top style="medium">
        <color indexed="62"/>
      </top>
      <bottom style="medium">
        <color indexed="62"/>
      </bottom>
      <diagonal/>
    </border>
    <border>
      <left style="thin">
        <color indexed="62"/>
      </left>
      <right style="medium">
        <color indexed="62"/>
      </right>
      <top style="medium">
        <color indexed="62"/>
      </top>
      <bottom style="medium">
        <color indexed="62"/>
      </bottom>
      <diagonal/>
    </border>
    <border>
      <left style="medium">
        <color indexed="62"/>
      </left>
      <right/>
      <top style="medium">
        <color indexed="62"/>
      </top>
      <bottom style="thin">
        <color indexed="62"/>
      </bottom>
      <diagonal/>
    </border>
    <border>
      <left/>
      <right/>
      <top style="medium">
        <color indexed="62"/>
      </top>
      <bottom style="thin">
        <color indexed="62"/>
      </bottom>
      <diagonal/>
    </border>
    <border>
      <left/>
      <right style="medium">
        <color indexed="62"/>
      </right>
      <top style="medium">
        <color indexed="62"/>
      </top>
      <bottom style="thin">
        <color indexed="62"/>
      </bottom>
      <diagonal/>
    </border>
    <border>
      <left style="medium">
        <color indexed="62"/>
      </left>
      <right style="thin">
        <color indexed="62"/>
      </right>
      <top/>
      <bottom style="medium">
        <color indexed="62"/>
      </bottom>
      <diagonal/>
    </border>
    <border>
      <left style="thin">
        <color indexed="62"/>
      </left>
      <right style="thin">
        <color indexed="62"/>
      </right>
      <top/>
      <bottom style="medium">
        <color indexed="62"/>
      </bottom>
      <diagonal/>
    </border>
    <border>
      <left style="thin">
        <color indexed="62"/>
      </left>
      <right style="medium">
        <color indexed="62"/>
      </right>
      <top/>
      <bottom style="medium">
        <color indexed="62"/>
      </bottom>
      <diagonal/>
    </border>
    <border>
      <left style="medium">
        <color indexed="62"/>
      </left>
      <right style="thin">
        <color indexed="62"/>
      </right>
      <top style="medium">
        <color indexed="62"/>
      </top>
      <bottom style="thin">
        <color indexed="62"/>
      </bottom>
      <diagonal/>
    </border>
    <border>
      <left style="thin">
        <color indexed="62"/>
      </left>
      <right style="thin">
        <color indexed="62"/>
      </right>
      <top style="medium">
        <color indexed="62"/>
      </top>
      <bottom style="thin">
        <color indexed="62"/>
      </bottom>
      <diagonal/>
    </border>
    <border>
      <left style="thin">
        <color indexed="62"/>
      </left>
      <right style="medium">
        <color indexed="62"/>
      </right>
      <top style="medium">
        <color indexed="62"/>
      </top>
      <bottom style="thin">
        <color indexed="62"/>
      </bottom>
      <diagonal/>
    </border>
    <border>
      <left/>
      <right/>
      <top style="medium">
        <color indexed="62"/>
      </top>
      <bottom/>
      <diagonal/>
    </border>
    <border>
      <left style="thin">
        <color indexed="9"/>
      </left>
      <right/>
      <top style="thin">
        <color indexed="62"/>
      </top>
      <bottom style="thin">
        <color indexed="9"/>
      </bottom>
      <diagonal/>
    </border>
    <border>
      <left style="medium">
        <color indexed="62"/>
      </left>
      <right style="medium">
        <color indexed="9"/>
      </right>
      <top style="medium">
        <color indexed="62"/>
      </top>
      <bottom/>
      <diagonal/>
    </border>
    <border>
      <left style="medium">
        <color indexed="62"/>
      </left>
      <right style="medium">
        <color indexed="9"/>
      </right>
      <top/>
      <bottom style="medium">
        <color indexed="62"/>
      </bottom>
      <diagonal/>
    </border>
    <border>
      <left style="medium">
        <color indexed="9"/>
      </left>
      <right style="medium">
        <color indexed="9"/>
      </right>
      <top style="medium">
        <color indexed="62"/>
      </top>
      <bottom/>
      <diagonal/>
    </border>
    <border>
      <left style="medium">
        <color indexed="9"/>
      </left>
      <right style="medium">
        <color indexed="9"/>
      </right>
      <top/>
      <bottom style="medium">
        <color indexed="62"/>
      </bottom>
      <diagonal/>
    </border>
    <border>
      <left style="medium">
        <color indexed="9"/>
      </left>
      <right style="medium">
        <color indexed="62"/>
      </right>
      <top style="medium">
        <color indexed="62"/>
      </top>
      <bottom/>
      <diagonal/>
    </border>
    <border>
      <left style="medium">
        <color indexed="9"/>
      </left>
      <right style="medium">
        <color indexed="62"/>
      </right>
      <top/>
      <bottom style="medium">
        <color indexed="62"/>
      </bottom>
      <diagonal/>
    </border>
    <border>
      <left/>
      <right style="thin">
        <color indexed="9"/>
      </right>
      <top/>
      <bottom/>
      <diagonal/>
    </border>
    <border>
      <left style="thin">
        <color indexed="62"/>
      </left>
      <right/>
      <top style="thin">
        <color indexed="62"/>
      </top>
      <bottom style="thin">
        <color indexed="9"/>
      </bottom>
      <diagonal/>
    </border>
    <border>
      <left/>
      <right style="thin">
        <color indexed="62"/>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bottom style="thin">
        <color indexed="62"/>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12"/>
      </bottom>
      <diagonal/>
    </border>
    <border>
      <left style="thin">
        <color indexed="9"/>
      </left>
      <right style="thin">
        <color indexed="9"/>
      </right>
      <top/>
      <bottom style="thin">
        <color indexed="12"/>
      </bottom>
      <diagonal/>
    </border>
    <border>
      <left style="thin">
        <color indexed="9"/>
      </left>
      <right/>
      <top/>
      <bottom style="thin">
        <color indexed="12"/>
      </bottom>
      <diagonal/>
    </border>
    <border>
      <left style="thin">
        <color indexed="62"/>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medium">
        <color indexed="62"/>
      </left>
      <right style="thin">
        <color indexed="62"/>
      </right>
      <top/>
      <bottom style="thin">
        <color indexed="62"/>
      </bottom>
      <diagonal/>
    </border>
    <border>
      <left style="thin">
        <color indexed="62"/>
      </left>
      <right style="medium">
        <color indexed="62"/>
      </right>
      <top/>
      <bottom style="thin">
        <color indexed="62"/>
      </bottom>
      <diagonal/>
    </border>
    <border>
      <left style="medium">
        <color indexed="62"/>
      </left>
      <right style="thin">
        <color indexed="62"/>
      </right>
      <top style="thin">
        <color indexed="62"/>
      </top>
      <bottom/>
      <diagonal/>
    </border>
    <border>
      <left style="thin">
        <color indexed="62"/>
      </left>
      <right style="thin">
        <color indexed="62"/>
      </right>
      <top style="thin">
        <color indexed="62"/>
      </top>
      <bottom/>
      <diagonal/>
    </border>
    <border>
      <left style="thin">
        <color indexed="62"/>
      </left>
      <right style="medium">
        <color indexed="62"/>
      </right>
      <top style="thin">
        <color indexed="62"/>
      </top>
      <bottom/>
      <diagonal/>
    </border>
    <border>
      <left style="medium">
        <color indexed="62"/>
      </left>
      <right style="thin">
        <color indexed="62"/>
      </right>
      <top style="thin">
        <color indexed="62"/>
      </top>
      <bottom style="medium">
        <color indexed="62"/>
      </bottom>
      <diagonal/>
    </border>
    <border>
      <left style="thin">
        <color indexed="62"/>
      </left>
      <right style="thin">
        <color indexed="62"/>
      </right>
      <top style="thin">
        <color indexed="62"/>
      </top>
      <bottom style="medium">
        <color indexed="62"/>
      </bottom>
      <diagonal/>
    </border>
    <border>
      <left style="thin">
        <color indexed="62"/>
      </left>
      <right style="medium">
        <color indexed="62"/>
      </right>
      <top style="thin">
        <color indexed="62"/>
      </top>
      <bottom style="medium">
        <color indexed="62"/>
      </bottom>
      <diagonal/>
    </border>
    <border>
      <left style="medium">
        <color indexed="62"/>
      </left>
      <right style="thin">
        <color indexed="62"/>
      </right>
      <top style="thin">
        <color indexed="62"/>
      </top>
      <bottom style="thin">
        <color indexed="62"/>
      </bottom>
      <diagonal/>
    </border>
    <border>
      <left style="thin">
        <color indexed="62"/>
      </left>
      <right style="medium">
        <color indexed="62"/>
      </right>
      <top style="thin">
        <color indexed="62"/>
      </top>
      <bottom style="thin">
        <color indexed="62"/>
      </bottom>
      <diagonal/>
    </border>
    <border>
      <left style="thin">
        <color indexed="62"/>
      </left>
      <right style="thin">
        <color theme="0"/>
      </right>
      <top style="thin">
        <color indexed="62"/>
      </top>
      <bottom style="thin">
        <color theme="0"/>
      </bottom>
      <diagonal/>
    </border>
    <border>
      <left style="thin">
        <color theme="0"/>
      </left>
      <right style="thin">
        <color indexed="62"/>
      </right>
      <top style="thin">
        <color indexed="62"/>
      </top>
      <bottom style="thin">
        <color theme="0"/>
      </bottom>
      <diagonal/>
    </border>
    <border>
      <left style="thin">
        <color indexed="62"/>
      </left>
      <right style="thin">
        <color theme="0"/>
      </right>
      <top style="thin">
        <color theme="0"/>
      </top>
      <bottom style="thin">
        <color indexed="62"/>
      </bottom>
      <diagonal/>
    </border>
    <border>
      <left style="thin">
        <color theme="0"/>
      </left>
      <right style="thin">
        <color indexed="62"/>
      </right>
      <top style="thin">
        <color theme="0"/>
      </top>
      <bottom style="thin">
        <color indexed="62"/>
      </bottom>
      <diagonal/>
    </border>
    <border>
      <left style="thin">
        <color indexed="9"/>
      </left>
      <right/>
      <top/>
      <bottom style="thin">
        <color indexed="62"/>
      </bottom>
      <diagonal/>
    </border>
    <border>
      <left style="thin">
        <color indexed="62"/>
      </left>
      <right style="thin">
        <color indexed="9"/>
      </right>
      <top style="thin">
        <color indexed="62"/>
      </top>
      <bottom style="thin">
        <color indexed="9"/>
      </bottom>
      <diagonal/>
    </border>
    <border>
      <left style="thin">
        <color indexed="9"/>
      </left>
      <right style="thin">
        <color indexed="9"/>
      </right>
      <top style="thin">
        <color indexed="62"/>
      </top>
      <bottom style="thin">
        <color indexed="9"/>
      </bottom>
      <diagonal/>
    </border>
  </borders>
  <cellStyleXfs count="16">
    <xf numFmtId="0" fontId="0"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6" fillId="0" borderId="0"/>
    <xf numFmtId="0" fontId="22" fillId="0" borderId="0"/>
    <xf numFmtId="0" fontId="5" fillId="0" borderId="0"/>
    <xf numFmtId="0" fontId="32" fillId="0" borderId="0"/>
    <xf numFmtId="0" fontId="6" fillId="0" borderId="0"/>
    <xf numFmtId="0" fontId="11" fillId="0" borderId="0" applyNumberFormat="0" applyFill="0" applyBorder="0" applyAlignment="0" applyProtection="0">
      <alignment vertical="top"/>
      <protection locked="0"/>
    </xf>
    <xf numFmtId="0" fontId="34" fillId="0" borderId="0"/>
    <xf numFmtId="0" fontId="35" fillId="0" borderId="0"/>
    <xf numFmtId="0" fontId="4" fillId="0" borderId="0"/>
    <xf numFmtId="0" fontId="3" fillId="0" borderId="0"/>
    <xf numFmtId="0" fontId="2" fillId="0" borderId="0"/>
    <xf numFmtId="0" fontId="1" fillId="0" borderId="0"/>
  </cellStyleXfs>
  <cellXfs count="210">
    <xf numFmtId="0" fontId="0" fillId="0" borderId="0" xfId="0"/>
    <xf numFmtId="0" fontId="6" fillId="0" borderId="0" xfId="4" applyAlignment="1">
      <alignment horizontal="center"/>
    </xf>
    <xf numFmtId="0" fontId="7" fillId="0" borderId="0" xfId="4" applyFont="1" applyAlignment="1"/>
    <xf numFmtId="0" fontId="14" fillId="0" borderId="0" xfId="4" applyFont="1"/>
    <xf numFmtId="0" fontId="6" fillId="0" borderId="0" xfId="4" applyFill="1" applyBorder="1" applyAlignment="1">
      <alignment wrapText="1"/>
    </xf>
    <xf numFmtId="0" fontId="8" fillId="3" borderId="15" xfId="4" applyNumberFormat="1" applyFont="1" applyFill="1" applyBorder="1" applyAlignment="1">
      <alignment horizontal="center" vertical="center" wrapText="1"/>
    </xf>
    <xf numFmtId="0" fontId="8" fillId="3" borderId="15" xfId="4" applyNumberFormat="1" applyFont="1" applyFill="1" applyBorder="1" applyAlignment="1">
      <alignment horizontal="right" vertical="center" wrapText="1"/>
    </xf>
    <xf numFmtId="0" fontId="17" fillId="0" borderId="0" xfId="4" applyFont="1"/>
    <xf numFmtId="0" fontId="6" fillId="0" borderId="7" xfId="4" applyFill="1" applyBorder="1"/>
    <xf numFmtId="1" fontId="6" fillId="0" borderId="7" xfId="4" applyNumberFormat="1" applyFill="1" applyBorder="1" applyAlignment="1">
      <alignment horizontal="center" wrapText="1"/>
    </xf>
    <xf numFmtId="1" fontId="17" fillId="0" borderId="17" xfId="4" applyNumberFormat="1" applyFont="1" applyFill="1" applyBorder="1" applyAlignment="1">
      <alignment horizontal="center" wrapText="1"/>
    </xf>
    <xf numFmtId="1" fontId="17" fillId="0" borderId="19" xfId="4" applyNumberFormat="1" applyFont="1" applyFill="1" applyBorder="1" applyAlignment="1">
      <alignment horizontal="center" wrapText="1"/>
    </xf>
    <xf numFmtId="1" fontId="17" fillId="0" borderId="21" xfId="4" applyNumberFormat="1" applyFont="1" applyFill="1" applyBorder="1" applyAlignment="1">
      <alignment horizontal="center" wrapText="1"/>
    </xf>
    <xf numFmtId="0" fontId="6" fillId="0" borderId="0" xfId="4" applyFill="1" applyBorder="1"/>
    <xf numFmtId="0" fontId="15" fillId="3" borderId="15" xfId="4" applyFont="1" applyFill="1" applyBorder="1" applyAlignment="1">
      <alignment vertical="center"/>
    </xf>
    <xf numFmtId="0" fontId="7" fillId="0" borderId="0" xfId="4" applyFont="1" applyAlignment="1">
      <alignment wrapText="1"/>
    </xf>
    <xf numFmtId="0" fontId="13" fillId="0" borderId="0" xfId="4" applyFont="1" applyFill="1" applyBorder="1"/>
    <xf numFmtId="0" fontId="10" fillId="0" borderId="23" xfId="4" applyFont="1" applyBorder="1" applyAlignment="1">
      <alignment horizontal="left" vertical="center" wrapText="1"/>
    </xf>
    <xf numFmtId="0" fontId="15" fillId="3" borderId="24" xfId="4" applyNumberFormat="1" applyFont="1" applyFill="1" applyBorder="1" applyAlignment="1">
      <alignment vertical="center" wrapText="1"/>
    </xf>
    <xf numFmtId="0" fontId="15" fillId="3" borderId="21" xfId="4" applyFont="1" applyFill="1" applyBorder="1" applyAlignment="1">
      <alignment vertical="center"/>
    </xf>
    <xf numFmtId="0" fontId="16" fillId="3" borderId="23" xfId="4" applyNumberFormat="1" applyFont="1" applyFill="1" applyBorder="1" applyAlignment="1">
      <alignment horizontal="center" vertical="center"/>
    </xf>
    <xf numFmtId="1" fontId="17" fillId="0" borderId="18" xfId="4" applyNumberFormat="1" applyFont="1" applyFill="1" applyBorder="1" applyAlignment="1">
      <alignment horizontal="center" wrapText="1"/>
    </xf>
    <xf numFmtId="1" fontId="17" fillId="0" borderId="20" xfId="4" applyNumberFormat="1" applyFont="1" applyFill="1" applyBorder="1" applyAlignment="1">
      <alignment horizontal="center" wrapText="1"/>
    </xf>
    <xf numFmtId="1" fontId="17" fillId="0" borderId="25" xfId="4" applyNumberFormat="1" applyFont="1" applyFill="1" applyBorder="1" applyAlignment="1">
      <alignment horizontal="center" wrapText="1"/>
    </xf>
    <xf numFmtId="1" fontId="17" fillId="0" borderId="26" xfId="4" applyNumberFormat="1" applyFont="1" applyFill="1" applyBorder="1" applyAlignment="1">
      <alignment horizontal="center" wrapText="1"/>
    </xf>
    <xf numFmtId="1" fontId="17" fillId="0" borderId="15" xfId="4" applyNumberFormat="1" applyFont="1" applyFill="1" applyBorder="1" applyAlignment="1">
      <alignment horizontal="center" wrapText="1"/>
    </xf>
    <xf numFmtId="0" fontId="17" fillId="0" borderId="0" xfId="4" applyFont="1" applyAlignment="1">
      <alignment wrapText="1"/>
    </xf>
    <xf numFmtId="0" fontId="17" fillId="0" borderId="27" xfId="4" applyFont="1" applyBorder="1" applyAlignment="1">
      <alignment wrapText="1"/>
    </xf>
    <xf numFmtId="0" fontId="6" fillId="0" borderId="0" xfId="4" applyAlignment="1">
      <alignment vertical="center"/>
    </xf>
    <xf numFmtId="0" fontId="7" fillId="0" borderId="0" xfId="4" applyFont="1" applyAlignment="1">
      <alignment horizontal="center"/>
    </xf>
    <xf numFmtId="0" fontId="17" fillId="0" borderId="0" xfId="4" applyFont="1" applyAlignment="1">
      <alignment horizontal="center"/>
    </xf>
    <xf numFmtId="0" fontId="7" fillId="0" borderId="29" xfId="4" applyFont="1" applyBorder="1" applyAlignment="1">
      <alignment vertical="center" wrapText="1"/>
    </xf>
    <xf numFmtId="0" fontId="7" fillId="0" borderId="32" xfId="4" applyFont="1" applyBorder="1" applyAlignment="1">
      <alignment vertical="center" wrapText="1"/>
    </xf>
    <xf numFmtId="0" fontId="7" fillId="0" borderId="38" xfId="4" applyFont="1" applyBorder="1" applyAlignment="1">
      <alignment vertical="center" wrapText="1"/>
    </xf>
    <xf numFmtId="0" fontId="10" fillId="0" borderId="41" xfId="4" applyFont="1" applyFill="1" applyBorder="1" applyAlignment="1">
      <alignment vertical="center"/>
    </xf>
    <xf numFmtId="0" fontId="9" fillId="0" borderId="0" xfId="6" applyFont="1"/>
    <xf numFmtId="0" fontId="18" fillId="0" borderId="0" xfId="4" applyFont="1" applyAlignment="1">
      <alignment vertical="center"/>
    </xf>
    <xf numFmtId="0" fontId="27" fillId="0" borderId="0" xfId="0" applyFont="1"/>
    <xf numFmtId="0" fontId="29" fillId="0" borderId="0" xfId="0" applyFont="1"/>
    <xf numFmtId="0" fontId="30" fillId="0" borderId="0" xfId="4" applyFont="1"/>
    <xf numFmtId="0" fontId="6" fillId="0" borderId="0" xfId="4" applyAlignment="1">
      <alignment horizontal="center" vertical="center"/>
    </xf>
    <xf numFmtId="0" fontId="23" fillId="2" borderId="1" xfId="6" applyFont="1" applyFill="1" applyBorder="1" applyAlignment="1">
      <alignment vertical="center"/>
    </xf>
    <xf numFmtId="0" fontId="23" fillId="2" borderId="2" xfId="6" applyFont="1" applyFill="1" applyBorder="1" applyAlignment="1">
      <alignment vertical="center"/>
    </xf>
    <xf numFmtId="0" fontId="23" fillId="2" borderId="3" xfId="6" applyFont="1" applyFill="1" applyBorder="1" applyAlignment="1">
      <alignment horizontal="center" vertical="center" wrapText="1"/>
    </xf>
    <xf numFmtId="0" fontId="23" fillId="2" borderId="4" xfId="6" applyFont="1" applyFill="1" applyBorder="1" applyAlignment="1">
      <alignment horizontal="center" vertical="center" wrapText="1"/>
    </xf>
    <xf numFmtId="0" fontId="24" fillId="2" borderId="4" xfId="6" applyFont="1" applyFill="1" applyBorder="1" applyAlignment="1">
      <alignment horizontal="center" vertical="center" wrapText="1"/>
    </xf>
    <xf numFmtId="0" fontId="24" fillId="2" borderId="14" xfId="6" applyFont="1" applyFill="1" applyBorder="1" applyAlignment="1">
      <alignment horizontal="center" vertical="center" wrapText="1"/>
    </xf>
    <xf numFmtId="0" fontId="23" fillId="2" borderId="5" xfId="6" applyFont="1" applyFill="1" applyBorder="1" applyAlignment="1">
      <alignment horizontal="center" vertical="center" wrapText="1"/>
    </xf>
    <xf numFmtId="0" fontId="9" fillId="0" borderId="6" xfId="6" applyFont="1" applyFill="1" applyBorder="1" applyAlignment="1">
      <alignment horizontal="center" vertical="center"/>
    </xf>
    <xf numFmtId="1" fontId="9" fillId="0" borderId="6" xfId="6" applyNumberFormat="1" applyFont="1" applyBorder="1" applyAlignment="1">
      <alignment horizontal="center" vertical="center"/>
    </xf>
    <xf numFmtId="0" fontId="9" fillId="0" borderId="6" xfId="6" applyFont="1" applyBorder="1" applyAlignment="1">
      <alignment horizontal="center" vertical="center"/>
    </xf>
    <xf numFmtId="1" fontId="25" fillId="2" borderId="8" xfId="6" applyNumberFormat="1" applyFont="1" applyFill="1" applyBorder="1" applyAlignment="1">
      <alignment horizontal="center" vertical="center"/>
    </xf>
    <xf numFmtId="0" fontId="25" fillId="2" borderId="4" xfId="6" applyFont="1" applyFill="1" applyBorder="1" applyAlignment="1">
      <alignment horizontal="center" vertical="center"/>
    </xf>
    <xf numFmtId="164" fontId="25" fillId="2" borderId="4" xfId="6" applyNumberFormat="1" applyFont="1" applyFill="1" applyBorder="1" applyAlignment="1">
      <alignment horizontal="center" vertical="center"/>
    </xf>
    <xf numFmtId="0" fontId="25" fillId="2" borderId="9" xfId="6" applyFont="1" applyFill="1" applyBorder="1" applyAlignment="1">
      <alignment horizontal="center" vertical="center"/>
    </xf>
    <xf numFmtId="0" fontId="25" fillId="2" borderId="10" xfId="6" applyFont="1" applyFill="1" applyBorder="1" applyAlignment="1">
      <alignment horizontal="center" vertical="center"/>
    </xf>
    <xf numFmtId="0" fontId="9" fillId="0" borderId="0" xfId="6" applyFont="1" applyAlignment="1">
      <alignment horizontal="center"/>
    </xf>
    <xf numFmtId="166" fontId="26" fillId="0" borderId="4" xfId="6" applyNumberFormat="1" applyFont="1" applyFill="1" applyBorder="1" applyAlignment="1">
      <alignment horizontal="center" vertical="center"/>
    </xf>
    <xf numFmtId="0" fontId="10" fillId="0" borderId="6" xfId="6" applyFont="1" applyFill="1" applyBorder="1" applyAlignment="1">
      <alignment horizontal="center" vertical="center"/>
    </xf>
    <xf numFmtId="0" fontId="7" fillId="0" borderId="0" xfId="4" applyFont="1" applyAlignment="1">
      <alignment horizontal="left"/>
    </xf>
    <xf numFmtId="0" fontId="19" fillId="0" borderId="0" xfId="4" applyFont="1"/>
    <xf numFmtId="0" fontId="25" fillId="2" borderId="11" xfId="6" applyFont="1" applyFill="1" applyBorder="1" applyAlignment="1">
      <alignment horizontal="center" vertical="center"/>
    </xf>
    <xf numFmtId="0" fontId="25" fillId="2" borderId="12" xfId="6" applyFont="1" applyFill="1" applyBorder="1" applyAlignment="1">
      <alignment horizontal="center" vertical="center"/>
    </xf>
    <xf numFmtId="164" fontId="25" fillId="2" borderId="12" xfId="6" applyNumberFormat="1" applyFont="1" applyFill="1" applyBorder="1" applyAlignment="1">
      <alignment horizontal="center" vertical="center"/>
    </xf>
    <xf numFmtId="166" fontId="26" fillId="0" borderId="12" xfId="6" applyNumberFormat="1" applyFont="1" applyFill="1" applyBorder="1" applyAlignment="1">
      <alignment horizontal="center" vertical="center"/>
    </xf>
    <xf numFmtId="0" fontId="25" fillId="2" borderId="13" xfId="6" applyFont="1" applyFill="1" applyBorder="1" applyAlignment="1">
      <alignment horizontal="center" vertical="center"/>
    </xf>
    <xf numFmtId="0" fontId="6" fillId="0" borderId="7" xfId="4" applyFont="1" applyFill="1" applyBorder="1"/>
    <xf numFmtId="0" fontId="31" fillId="0" borderId="0" xfId="4" applyFont="1" applyAlignment="1">
      <alignment wrapText="1"/>
    </xf>
    <xf numFmtId="0" fontId="6" fillId="0" borderId="0" xfId="4"/>
    <xf numFmtId="0" fontId="6" fillId="0" borderId="6" xfId="4" applyBorder="1" applyAlignment="1">
      <alignment horizontal="center" vertical="center" wrapText="1"/>
    </xf>
    <xf numFmtId="165" fontId="9" fillId="0" borderId="6" xfId="6" applyNumberFormat="1" applyFont="1" applyBorder="1" applyAlignment="1">
      <alignment horizontal="center" vertical="center"/>
    </xf>
    <xf numFmtId="165" fontId="6" fillId="0" borderId="7" xfId="4" applyNumberFormat="1" applyFill="1" applyBorder="1" applyAlignment="1">
      <alignment wrapText="1"/>
    </xf>
    <xf numFmtId="165" fontId="6" fillId="0" borderId="28" xfId="4" applyNumberFormat="1" applyFill="1" applyBorder="1" applyAlignment="1">
      <alignment wrapText="1"/>
    </xf>
    <xf numFmtId="0" fontId="12" fillId="0" borderId="0" xfId="1" applyFont="1" applyAlignment="1" applyProtection="1">
      <alignment vertical="center"/>
    </xf>
    <xf numFmtId="0" fontId="33" fillId="0" borderId="0" xfId="4" applyFont="1"/>
    <xf numFmtId="0" fontId="6" fillId="0" borderId="51" xfId="4" applyBorder="1"/>
    <xf numFmtId="0" fontId="6" fillId="0" borderId="0" xfId="4" applyAlignment="1">
      <alignment horizontal="left" indent="1"/>
    </xf>
    <xf numFmtId="0" fontId="9" fillId="0" borderId="0" xfId="6" applyNumberFormat="1" applyFont="1"/>
    <xf numFmtId="0" fontId="37" fillId="0" borderId="0" xfId="4" applyFont="1"/>
    <xf numFmtId="1" fontId="31" fillId="0" borderId="17" xfId="4" applyNumberFormat="1" applyFont="1" applyFill="1" applyBorder="1" applyAlignment="1">
      <alignment horizontal="center" wrapText="1"/>
    </xf>
    <xf numFmtId="1" fontId="31" fillId="0" borderId="18" xfId="4" applyNumberFormat="1" applyFont="1" applyFill="1" applyBorder="1" applyAlignment="1">
      <alignment horizontal="center" wrapText="1"/>
    </xf>
    <xf numFmtId="0" fontId="36" fillId="0" borderId="0" xfId="1" applyFont="1" applyBorder="1" applyAlignment="1" applyProtection="1">
      <alignment horizontal="center" vertical="center"/>
    </xf>
    <xf numFmtId="0" fontId="38" fillId="0" borderId="0" xfId="1" applyFont="1" applyBorder="1" applyAlignment="1" applyProtection="1">
      <alignment vertical="center"/>
    </xf>
    <xf numFmtId="165" fontId="9" fillId="0" borderId="0" xfId="6" applyNumberFormat="1" applyFont="1"/>
    <xf numFmtId="0" fontId="9" fillId="0" borderId="0" xfId="6" applyFont="1" applyAlignment="1">
      <alignment horizontal="right" wrapText="1"/>
    </xf>
    <xf numFmtId="0" fontId="6" fillId="0" borderId="0" xfId="4" applyAlignment="1">
      <alignment wrapText="1"/>
    </xf>
    <xf numFmtId="0" fontId="10" fillId="0" borderId="0" xfId="4" applyFont="1" applyAlignment="1">
      <alignment horizontal="left" vertical="center" wrapText="1"/>
    </xf>
    <xf numFmtId="0" fontId="7" fillId="0" borderId="0" xfId="4" applyFont="1" applyAlignment="1">
      <alignment horizontal="left" vertical="center" wrapText="1"/>
    </xf>
    <xf numFmtId="0" fontId="10" fillId="0" borderId="0" xfId="4" applyFont="1" applyBorder="1" applyAlignment="1">
      <alignment horizontal="left" vertical="center" wrapText="1"/>
    </xf>
    <xf numFmtId="0" fontId="6" fillId="0" borderId="0" xfId="4"/>
    <xf numFmtId="0" fontId="18" fillId="0" borderId="0" xfId="4" applyFont="1" applyFill="1" applyAlignment="1">
      <alignment horizontal="left" vertical="center" wrapText="1" indent="4"/>
    </xf>
    <xf numFmtId="0" fontId="12" fillId="0" borderId="0" xfId="1" applyFont="1" applyAlignment="1" applyProtection="1">
      <alignment horizontal="right" wrapText="1"/>
    </xf>
    <xf numFmtId="0" fontId="20" fillId="0" borderId="0" xfId="1" applyFont="1" applyBorder="1" applyAlignment="1" applyProtection="1">
      <alignment horizontal="center" vertical="center"/>
    </xf>
    <xf numFmtId="0" fontId="18" fillId="0" borderId="0" xfId="4" applyFont="1" applyAlignment="1">
      <alignment horizontal="left" vertical="center" wrapText="1" indent="3"/>
    </xf>
    <xf numFmtId="0" fontId="12" fillId="0" borderId="0" xfId="1" applyFont="1" applyAlignment="1" applyProtection="1"/>
    <xf numFmtId="0" fontId="6" fillId="0" borderId="0" xfId="4"/>
    <xf numFmtId="0" fontId="6" fillId="0" borderId="53" xfId="4" applyBorder="1" applyAlignment="1">
      <alignment vertical="center"/>
    </xf>
    <xf numFmtId="0" fontId="8" fillId="3" borderId="59" xfId="6" applyFont="1" applyFill="1" applyBorder="1" applyAlignment="1">
      <alignment horizontal="center" vertical="center"/>
    </xf>
    <xf numFmtId="0" fontId="8" fillId="3" borderId="59" xfId="6" applyFont="1" applyFill="1" applyBorder="1" applyAlignment="1">
      <alignment horizontal="center" vertical="center" wrapText="1"/>
    </xf>
    <xf numFmtId="0" fontId="8" fillId="3" borderId="61" xfId="6" applyFont="1" applyFill="1" applyBorder="1" applyAlignment="1">
      <alignment horizontal="center" vertical="center"/>
    </xf>
    <xf numFmtId="0" fontId="8" fillId="3" borderId="62" xfId="6" applyFont="1" applyFill="1" applyBorder="1" applyAlignment="1">
      <alignment horizontal="center" vertical="center"/>
    </xf>
    <xf numFmtId="1" fontId="10" fillId="0" borderId="52" xfId="4" applyNumberFormat="1" applyFont="1" applyFill="1" applyBorder="1" applyAlignment="1">
      <alignment horizontal="center" wrapText="1"/>
    </xf>
    <xf numFmtId="0" fontId="6" fillId="0" borderId="63" xfId="4" applyFont="1" applyBorder="1" applyAlignment="1">
      <alignment vertical="center" wrapText="1"/>
    </xf>
    <xf numFmtId="0" fontId="6" fillId="0" borderId="65" xfId="4" applyFont="1" applyBorder="1" applyAlignment="1">
      <alignment vertical="center" wrapText="1"/>
    </xf>
    <xf numFmtId="0" fontId="6" fillId="0" borderId="35" xfId="4" applyFont="1" applyBorder="1" applyAlignment="1">
      <alignment vertical="center" wrapText="1"/>
    </xf>
    <xf numFmtId="0" fontId="6" fillId="0" borderId="63" xfId="4" applyFont="1" applyFill="1" applyBorder="1" applyAlignment="1">
      <alignment vertical="center" wrapText="1"/>
    </xf>
    <xf numFmtId="0" fontId="6" fillId="0" borderId="68" xfId="4" applyFont="1" applyBorder="1" applyAlignment="1">
      <alignment vertical="center" wrapText="1"/>
    </xf>
    <xf numFmtId="0" fontId="6" fillId="0" borderId="71" xfId="4" applyFont="1" applyBorder="1" applyAlignment="1">
      <alignment vertical="center" wrapText="1"/>
    </xf>
    <xf numFmtId="0" fontId="15" fillId="3" borderId="53" xfId="4" applyFont="1" applyFill="1" applyBorder="1" applyAlignment="1">
      <alignment horizontal="center" vertical="center" wrapText="1"/>
    </xf>
    <xf numFmtId="0" fontId="15" fillId="3" borderId="75" xfId="4" applyFont="1" applyFill="1" applyBorder="1" applyAlignment="1">
      <alignment horizontal="center" vertical="center" wrapText="1"/>
    </xf>
    <xf numFmtId="0" fontId="15" fillId="3" borderId="76" xfId="4" applyFont="1" applyFill="1" applyBorder="1" applyAlignment="1">
      <alignment horizontal="center" vertical="center"/>
    </xf>
    <xf numFmtId="0" fontId="11" fillId="0" borderId="52" xfId="1" applyFill="1" applyBorder="1" applyAlignment="1" applyProtection="1">
      <alignment horizontal="center" vertical="center" wrapText="1"/>
    </xf>
    <xf numFmtId="0" fontId="6" fillId="0" borderId="52" xfId="4" applyFont="1" applyFill="1" applyBorder="1" applyAlignment="1">
      <alignment horizontal="left" vertical="center" wrapText="1" indent="1"/>
    </xf>
    <xf numFmtId="0" fontId="6" fillId="0" borderId="0" xfId="4" applyFont="1" applyAlignment="1">
      <alignment horizontal="left" vertical="center" indent="1"/>
    </xf>
    <xf numFmtId="0" fontId="18" fillId="0" borderId="0" xfId="4" applyFont="1" applyFill="1" applyAlignment="1">
      <alignment horizontal="left" vertical="center" wrapText="1" indent="4"/>
    </xf>
    <xf numFmtId="0" fontId="18" fillId="0" borderId="0" xfId="4" applyFont="1" applyAlignment="1">
      <alignment horizontal="left" vertical="center" wrapText="1" indent="3"/>
    </xf>
    <xf numFmtId="0" fontId="8" fillId="3" borderId="59" xfId="6" applyFont="1" applyFill="1" applyBorder="1" applyAlignment="1">
      <alignment horizontal="center" vertical="center" wrapText="1"/>
    </xf>
    <xf numFmtId="165" fontId="7" fillId="0" borderId="30" xfId="4" applyNumberFormat="1" applyFont="1" applyBorder="1" applyAlignment="1">
      <alignment horizontal="center" vertical="center"/>
    </xf>
    <xf numFmtId="165" fontId="7" fillId="0" borderId="31" xfId="4" applyNumberFormat="1" applyFont="1" applyBorder="1" applyAlignment="1">
      <alignment horizontal="center" vertical="center"/>
    </xf>
    <xf numFmtId="165" fontId="7" fillId="0" borderId="33" xfId="4" applyNumberFormat="1" applyFont="1" applyBorder="1" applyAlignment="1">
      <alignment horizontal="center" vertical="center"/>
    </xf>
    <xf numFmtId="165" fontId="7" fillId="0" borderId="34" xfId="4" applyNumberFormat="1" applyFont="1" applyBorder="1" applyAlignment="1">
      <alignment horizontal="center" vertical="center"/>
    </xf>
    <xf numFmtId="165" fontId="6" fillId="0" borderId="54" xfId="4" applyNumberFormat="1" applyFont="1" applyBorder="1" applyAlignment="1">
      <alignment horizontal="center" vertical="center"/>
    </xf>
    <xf numFmtId="165" fontId="6" fillId="0" borderId="64" xfId="4" applyNumberFormat="1" applyFont="1" applyBorder="1" applyAlignment="1">
      <alignment horizontal="center" vertical="center"/>
    </xf>
    <xf numFmtId="165" fontId="6" fillId="0" borderId="66" xfId="4" applyNumberFormat="1" applyFont="1" applyBorder="1" applyAlignment="1">
      <alignment horizontal="center" vertical="center"/>
    </xf>
    <xf numFmtId="165" fontId="6" fillId="0" borderId="67" xfId="4" applyNumberFormat="1" applyFont="1" applyBorder="1" applyAlignment="1">
      <alignment horizontal="center" vertical="center"/>
    </xf>
    <xf numFmtId="165" fontId="6" fillId="0" borderId="36" xfId="4" applyNumberFormat="1" applyFont="1" applyBorder="1" applyAlignment="1">
      <alignment horizontal="center" vertical="center"/>
    </xf>
    <xf numFmtId="165" fontId="6" fillId="0" borderId="37" xfId="4" applyNumberFormat="1" applyFont="1" applyBorder="1" applyAlignment="1">
      <alignment horizontal="center" vertical="center"/>
    </xf>
    <xf numFmtId="165" fontId="6" fillId="0" borderId="69" xfId="4" applyNumberFormat="1" applyFont="1" applyBorder="1" applyAlignment="1">
      <alignment horizontal="center" vertical="center"/>
    </xf>
    <xf numFmtId="165" fontId="6" fillId="0" borderId="70" xfId="4" applyNumberFormat="1" applyFont="1" applyBorder="1" applyAlignment="1">
      <alignment horizontal="center" vertical="center"/>
    </xf>
    <xf numFmtId="165" fontId="6" fillId="0" borderId="52" xfId="4" applyNumberFormat="1" applyFont="1" applyBorder="1" applyAlignment="1">
      <alignment horizontal="center" vertical="center"/>
    </xf>
    <xf numFmtId="165" fontId="6" fillId="0" borderId="72" xfId="4" applyNumberFormat="1" applyFont="1" applyBorder="1" applyAlignment="1">
      <alignment horizontal="center" vertical="center"/>
    </xf>
    <xf numFmtId="165" fontId="7" fillId="0" borderId="39" xfId="4" applyNumberFormat="1" applyFont="1" applyBorder="1" applyAlignment="1">
      <alignment horizontal="center" vertical="center"/>
    </xf>
    <xf numFmtId="165" fontId="7" fillId="0" borderId="40" xfId="4" applyNumberFormat="1" applyFont="1" applyBorder="1" applyAlignment="1">
      <alignment horizontal="center" vertical="center"/>
    </xf>
    <xf numFmtId="165" fontId="6" fillId="0" borderId="69" xfId="4" applyNumberFormat="1" applyFont="1" applyFill="1" applyBorder="1" applyAlignment="1">
      <alignment horizontal="center" vertical="center"/>
    </xf>
    <xf numFmtId="165" fontId="6" fillId="0" borderId="70" xfId="4" applyNumberFormat="1" applyFont="1" applyFill="1" applyBorder="1" applyAlignment="1">
      <alignment horizontal="center" vertical="center"/>
    </xf>
    <xf numFmtId="165" fontId="7" fillId="0" borderId="33" xfId="4" applyNumberFormat="1" applyFont="1" applyFill="1" applyBorder="1" applyAlignment="1">
      <alignment horizontal="center" vertical="center"/>
    </xf>
    <xf numFmtId="165" fontId="7" fillId="0" borderId="34" xfId="4" applyNumberFormat="1" applyFont="1" applyFill="1" applyBorder="1" applyAlignment="1">
      <alignment horizontal="center" vertical="center"/>
    </xf>
    <xf numFmtId="1" fontId="17" fillId="0" borderId="77" xfId="4" applyNumberFormat="1" applyFont="1" applyFill="1" applyBorder="1" applyAlignment="1">
      <alignment horizontal="center" wrapText="1"/>
    </xf>
    <xf numFmtId="1" fontId="31" fillId="0" borderId="0" xfId="4" applyNumberFormat="1" applyFont="1" applyFill="1" applyBorder="1" applyAlignment="1">
      <alignment horizontal="center" wrapText="1"/>
    </xf>
    <xf numFmtId="1" fontId="17" fillId="0" borderId="0" xfId="4" applyNumberFormat="1" applyFont="1" applyFill="1" applyBorder="1" applyAlignment="1">
      <alignment horizontal="center" wrapText="1"/>
    </xf>
    <xf numFmtId="0" fontId="10" fillId="0" borderId="0" xfId="0" applyFont="1" applyFill="1"/>
    <xf numFmtId="0" fontId="0" fillId="0" borderId="0" xfId="0" applyFill="1"/>
    <xf numFmtId="0" fontId="0" fillId="0" borderId="0" xfId="0" applyFill="1" applyAlignment="1">
      <alignment wrapText="1"/>
    </xf>
    <xf numFmtId="0" fontId="6" fillId="0" borderId="0" xfId="4" applyFill="1"/>
    <xf numFmtId="0" fontId="10" fillId="0" borderId="0" xfId="4" applyFont="1" applyFill="1" applyBorder="1" applyAlignment="1">
      <alignment horizontal="left" vertical="center" wrapText="1"/>
    </xf>
    <xf numFmtId="0" fontId="10" fillId="0" borderId="0" xfId="4" applyFont="1" applyFill="1" applyBorder="1"/>
    <xf numFmtId="0" fontId="6" fillId="0" borderId="0" xfId="4" applyFont="1" applyFill="1"/>
    <xf numFmtId="0" fontId="13" fillId="0" borderId="0" xfId="4" applyFont="1" applyFill="1"/>
    <xf numFmtId="0" fontId="10" fillId="0" borderId="0" xfId="4" applyFont="1" applyFill="1" applyAlignment="1"/>
    <xf numFmtId="0" fontId="6" fillId="0" borderId="0" xfId="4" applyFill="1" applyAlignment="1"/>
    <xf numFmtId="0" fontId="10" fillId="0" borderId="0" xfId="4" applyFont="1" applyFill="1" applyAlignment="1">
      <alignment vertical="center" wrapText="1"/>
    </xf>
    <xf numFmtId="0" fontId="10" fillId="0" borderId="0" xfId="4" applyFont="1" applyFill="1" applyAlignment="1">
      <alignment vertical="center"/>
    </xf>
    <xf numFmtId="0" fontId="40" fillId="0" borderId="0" xfId="0" applyFont="1"/>
    <xf numFmtId="0" fontId="15" fillId="3" borderId="78" xfId="4" applyFont="1" applyFill="1" applyBorder="1" applyAlignment="1">
      <alignment vertical="center"/>
    </xf>
    <xf numFmtId="0" fontId="15" fillId="3" borderId="79" xfId="4" applyFont="1" applyFill="1" applyBorder="1" applyAlignment="1">
      <alignment vertical="center"/>
    </xf>
    <xf numFmtId="0" fontId="6" fillId="0" borderId="0" xfId="4" applyFont="1"/>
    <xf numFmtId="0" fontId="15" fillId="3" borderId="15" xfId="4" applyNumberFormat="1" applyFont="1" applyFill="1" applyBorder="1" applyAlignment="1">
      <alignment horizontal="right" vertical="center" wrapText="1"/>
    </xf>
    <xf numFmtId="0" fontId="18" fillId="0" borderId="0" xfId="4" applyFont="1"/>
    <xf numFmtId="0" fontId="6" fillId="0" borderId="0" xfId="4" applyFont="1" applyFill="1" applyBorder="1" applyAlignment="1">
      <alignment wrapText="1"/>
    </xf>
    <xf numFmtId="0" fontId="6" fillId="0" borderId="0" xfId="4" applyFont="1" applyAlignment="1">
      <alignment wrapText="1"/>
    </xf>
    <xf numFmtId="0" fontId="6" fillId="0" borderId="52" xfId="4" applyNumberFormat="1" applyFont="1" applyFill="1" applyBorder="1"/>
    <xf numFmtId="0" fontId="6" fillId="0" borderId="52" xfId="4" applyNumberFormat="1" applyFont="1" applyFill="1" applyBorder="1" applyAlignment="1">
      <alignment horizontal="right" wrapText="1"/>
    </xf>
    <xf numFmtId="1" fontId="6" fillId="0" borderId="52" xfId="4" applyNumberFormat="1" applyFont="1" applyFill="1" applyBorder="1" applyAlignment="1">
      <alignment horizontal="right" wrapText="1"/>
    </xf>
    <xf numFmtId="167" fontId="6" fillId="0" borderId="52" xfId="4" applyNumberFormat="1" applyFont="1" applyFill="1" applyBorder="1" applyAlignment="1">
      <alignment horizontal="right" wrapText="1"/>
    </xf>
    <xf numFmtId="0" fontId="12" fillId="0" borderId="0" xfId="1" applyFont="1" applyBorder="1" applyAlignment="1" applyProtection="1">
      <alignment vertical="center" wrapText="1"/>
    </xf>
    <xf numFmtId="0" fontId="12" fillId="0" borderId="0" xfId="1" applyFont="1" applyAlignment="1" applyProtection="1">
      <alignment horizontal="right"/>
    </xf>
    <xf numFmtId="0" fontId="7" fillId="0" borderId="0" xfId="4" applyFont="1" applyAlignment="1">
      <alignment horizontal="left" vertical="center"/>
    </xf>
    <xf numFmtId="0" fontId="20" fillId="0" borderId="0" xfId="1" applyFont="1" applyBorder="1" applyAlignment="1" applyProtection="1">
      <alignment horizontal="center" vertical="center"/>
    </xf>
    <xf numFmtId="0" fontId="15" fillId="3" borderId="73" xfId="4" applyFont="1" applyFill="1" applyBorder="1" applyAlignment="1">
      <alignment horizontal="center" vertical="center" wrapText="1"/>
    </xf>
    <xf numFmtId="0" fontId="15" fillId="3" borderId="74" xfId="4" applyFont="1" applyFill="1" applyBorder="1" applyAlignment="1">
      <alignment horizontal="center" vertical="center" wrapText="1"/>
    </xf>
    <xf numFmtId="0" fontId="12" fillId="0" borderId="0" xfId="1" applyFont="1" applyBorder="1" applyAlignment="1" applyProtection="1">
      <alignment horizontal="right" vertical="center" wrapText="1"/>
    </xf>
    <xf numFmtId="0" fontId="15" fillId="3" borderId="42" xfId="4" applyFont="1" applyFill="1" applyBorder="1" applyAlignment="1">
      <alignment horizontal="center" vertical="center"/>
    </xf>
    <xf numFmtId="0" fontId="15" fillId="3" borderId="22" xfId="4" applyFont="1" applyFill="1" applyBorder="1" applyAlignment="1">
      <alignment horizontal="center" vertical="center"/>
    </xf>
    <xf numFmtId="0" fontId="15" fillId="3" borderId="16" xfId="4" applyFont="1" applyFill="1" applyBorder="1" applyAlignment="1">
      <alignment horizontal="center" vertical="center"/>
    </xf>
    <xf numFmtId="0" fontId="15" fillId="3" borderId="42" xfId="4" applyNumberFormat="1" applyFont="1" applyFill="1" applyBorder="1" applyAlignment="1">
      <alignment horizontal="center" vertical="center" wrapText="1"/>
    </xf>
    <xf numFmtId="0" fontId="15" fillId="3" borderId="16" xfId="4" applyNumberFormat="1" applyFont="1" applyFill="1" applyBorder="1" applyAlignment="1">
      <alignment horizontal="center" vertical="center" wrapText="1"/>
    </xf>
    <xf numFmtId="0" fontId="10" fillId="0" borderId="0" xfId="4" applyFont="1" applyFill="1" applyBorder="1" applyAlignment="1">
      <alignment horizontal="left" wrapText="1"/>
    </xf>
    <xf numFmtId="0" fontId="10" fillId="0" borderId="0" xfId="4" applyFont="1" applyFill="1" applyBorder="1" applyAlignment="1">
      <alignment horizontal="left" vertical="center" wrapText="1"/>
    </xf>
    <xf numFmtId="0" fontId="15" fillId="3" borderId="50" xfId="4" applyFont="1" applyFill="1" applyBorder="1" applyAlignment="1">
      <alignment horizontal="center" vertical="center"/>
    </xf>
    <xf numFmtId="0" fontId="15" fillId="3" borderId="22" xfId="4" applyNumberFormat="1" applyFont="1" applyFill="1" applyBorder="1" applyAlignment="1">
      <alignment horizontal="center" vertical="center" wrapText="1"/>
    </xf>
    <xf numFmtId="0" fontId="7" fillId="0" borderId="0" xfId="4" applyFont="1" applyAlignment="1">
      <alignment horizontal="left" vertical="center" wrapText="1"/>
    </xf>
    <xf numFmtId="0" fontId="12" fillId="0" borderId="0" xfId="1" applyFont="1" applyAlignment="1" applyProtection="1">
      <alignment horizontal="right" vertical="center" wrapText="1"/>
    </xf>
    <xf numFmtId="0" fontId="18" fillId="0" borderId="0" xfId="4" applyFont="1" applyFill="1" applyAlignment="1">
      <alignment horizontal="left" vertical="center" wrapText="1" indent="4"/>
    </xf>
    <xf numFmtId="0" fontId="10" fillId="0" borderId="0" xfId="4" applyFont="1" applyFill="1" applyBorder="1" applyAlignment="1">
      <alignment wrapText="1"/>
    </xf>
    <xf numFmtId="0" fontId="0" fillId="0" borderId="0" xfId="0" applyFill="1" applyAlignment="1">
      <alignment wrapText="1"/>
    </xf>
    <xf numFmtId="0" fontId="0" fillId="0" borderId="0" xfId="0" applyFont="1" applyFill="1" applyAlignment="1">
      <alignment wrapText="1"/>
    </xf>
    <xf numFmtId="0" fontId="27" fillId="0" borderId="0" xfId="0" applyFont="1" applyAlignment="1">
      <alignment wrapText="1"/>
    </xf>
    <xf numFmtId="0" fontId="29" fillId="0" borderId="0" xfId="0" applyFont="1" applyAlignment="1">
      <alignment wrapText="1"/>
    </xf>
    <xf numFmtId="0" fontId="27" fillId="0" borderId="0" xfId="0" applyNumberFormat="1" applyFont="1" applyAlignment="1">
      <alignment vertical="center" wrapText="1"/>
    </xf>
    <xf numFmtId="0" fontId="29" fillId="0" borderId="0" xfId="0" applyFont="1" applyAlignment="1">
      <alignment vertical="center" wrapText="1"/>
    </xf>
    <xf numFmtId="0" fontId="27" fillId="0" borderId="0" xfId="4" applyFont="1" applyAlignment="1">
      <alignment horizontal="left" wrapText="1"/>
    </xf>
    <xf numFmtId="0" fontId="6" fillId="0" borderId="0" xfId="4" applyFont="1" applyFill="1" applyAlignment="1">
      <alignment horizontal="left" vertical="center" wrapText="1"/>
    </xf>
    <xf numFmtId="0" fontId="18" fillId="0" borderId="0" xfId="4" applyFont="1" applyAlignment="1">
      <alignment horizontal="left" vertical="center" wrapText="1" indent="3"/>
    </xf>
    <xf numFmtId="0" fontId="12" fillId="0" borderId="0" xfId="1" applyFont="1" applyAlignment="1" applyProtection="1">
      <alignment horizontal="right" vertical="center"/>
    </xf>
    <xf numFmtId="0" fontId="27" fillId="0" borderId="0" xfId="0" applyNumberFormat="1" applyFont="1" applyAlignment="1">
      <alignment wrapText="1"/>
    </xf>
    <xf numFmtId="0" fontId="8" fillId="3" borderId="49" xfId="6" applyFont="1" applyFill="1" applyBorder="1" applyAlignment="1">
      <alignment horizontal="center" vertical="center"/>
    </xf>
    <xf numFmtId="0" fontId="8" fillId="3" borderId="58" xfId="6" applyFont="1" applyFill="1" applyBorder="1" applyAlignment="1">
      <alignment horizontal="center" vertical="center"/>
    </xf>
    <xf numFmtId="0" fontId="8" fillId="3" borderId="55" xfId="6" applyFont="1" applyFill="1" applyBorder="1" applyAlignment="1">
      <alignment horizontal="center" vertical="center"/>
    </xf>
    <xf numFmtId="0" fontId="8" fillId="3" borderId="56" xfId="6" applyFont="1" applyFill="1" applyBorder="1" applyAlignment="1">
      <alignment horizontal="center" vertical="center"/>
    </xf>
    <xf numFmtId="0" fontId="8" fillId="3" borderId="57" xfId="6" applyFont="1" applyFill="1" applyBorder="1" applyAlignment="1">
      <alignment horizontal="center" vertical="center"/>
    </xf>
    <xf numFmtId="0" fontId="9" fillId="0" borderId="57" xfId="6" applyFont="1" applyBorder="1" applyAlignment="1">
      <alignment horizontal="center" vertical="center"/>
    </xf>
    <xf numFmtId="0" fontId="8" fillId="3" borderId="59" xfId="6" applyFont="1" applyFill="1" applyBorder="1" applyAlignment="1">
      <alignment horizontal="center" vertical="center" wrapText="1"/>
    </xf>
    <xf numFmtId="0" fontId="8" fillId="3" borderId="60" xfId="6" applyFont="1" applyFill="1" applyBorder="1" applyAlignment="1">
      <alignment horizontal="center" vertical="center" wrapText="1"/>
    </xf>
    <xf numFmtId="0" fontId="15" fillId="3" borderId="43" xfId="4" applyFont="1" applyFill="1" applyBorder="1" applyAlignment="1">
      <alignment vertical="center"/>
    </xf>
    <xf numFmtId="0" fontId="15" fillId="3" borderId="44" xfId="4" applyFont="1" applyFill="1" applyBorder="1" applyAlignment="1">
      <alignment vertical="center"/>
    </xf>
    <xf numFmtId="0" fontId="15" fillId="3" borderId="45" xfId="4" applyFont="1" applyFill="1" applyBorder="1" applyAlignment="1">
      <alignment horizontal="center" vertical="center" wrapText="1"/>
    </xf>
    <xf numFmtId="0" fontId="15" fillId="3" borderId="46" xfId="4" applyFont="1" applyFill="1" applyBorder="1" applyAlignment="1">
      <alignment horizontal="center" vertical="center" wrapText="1"/>
    </xf>
    <xf numFmtId="0" fontId="15" fillId="3" borderId="47" xfId="4" applyFont="1" applyFill="1" applyBorder="1" applyAlignment="1">
      <alignment horizontal="center" vertical="center" wrapText="1"/>
    </xf>
    <xf numFmtId="0" fontId="15" fillId="3" borderId="48" xfId="4" applyFont="1" applyFill="1" applyBorder="1" applyAlignment="1">
      <alignment horizontal="center" vertical="center" wrapText="1"/>
    </xf>
    <xf numFmtId="0" fontId="10" fillId="0" borderId="0" xfId="4" applyFont="1" applyFill="1" applyAlignment="1">
      <alignment horizontal="left" vertical="center" wrapText="1"/>
    </xf>
  </cellXfs>
  <cellStyles count="16">
    <cellStyle name="Excel Built-in Normal" xfId="11"/>
    <cellStyle name="Hyperlink" xfId="1" builtinId="8"/>
    <cellStyle name="Hyperlink 2" xfId="2"/>
    <cellStyle name="Hyperlink 3" xfId="3"/>
    <cellStyle name="Hyperlink 3 2" xfId="9"/>
    <cellStyle name="Normal" xfId="0" builtinId="0"/>
    <cellStyle name="Normal 2" xfId="4"/>
    <cellStyle name="Normal 3" xfId="5"/>
    <cellStyle name="Normal 3 2" xfId="8"/>
    <cellStyle name="Normal 4" xfId="7"/>
    <cellStyle name="Normal 5" xfId="10"/>
    <cellStyle name="Normal 6" xfId="12"/>
    <cellStyle name="Normal 7" xfId="13"/>
    <cellStyle name="Normal 8" xfId="14"/>
    <cellStyle name="Normal 8 2" xfId="15"/>
    <cellStyle name="Normal_chart3 2" xfId="6"/>
  </cellStyles>
  <dxfs count="0"/>
  <tableStyles count="0" defaultTableStyle="TableStyleMedium9" defaultPivotStyle="PivotStyleLight16"/>
  <colors>
    <mruColors>
      <color rgb="FF0070C0"/>
      <color rgb="FF003366"/>
      <color rgb="FF333399"/>
      <color rgb="FFFFFFFF"/>
      <color rgb="FF99CC00"/>
      <color rgb="FFFFFFCC"/>
      <color rgb="FF008000"/>
      <color rgb="FF9999FF"/>
      <color rgb="FF993366"/>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441162318894557E-2"/>
          <c:y val="6.2880386822139533E-2"/>
          <c:w val="0.76579090404397276"/>
          <c:h val="0.75456464186562233"/>
        </c:manualLayout>
      </c:layout>
      <c:barChart>
        <c:barDir val="col"/>
        <c:grouping val="stacked"/>
        <c:varyColors val="0"/>
        <c:ser>
          <c:idx val="0"/>
          <c:order val="0"/>
          <c:tx>
            <c:strRef>
              <c:f>'Chart 6.3'!$D$50</c:f>
              <c:strCache>
                <c:ptCount val="1"/>
                <c:pt idx="0">
                  <c:v>Within 30 mins</c:v>
                </c:pt>
              </c:strCache>
            </c:strRef>
          </c:tx>
          <c:spPr>
            <a:solidFill>
              <a:srgbClr val="003366"/>
            </a:solidFill>
            <a:ln w="12700">
              <a:solidFill>
                <a:srgbClr val="000000"/>
              </a:solidFill>
              <a:prstDash val="solid"/>
            </a:ln>
          </c:spPr>
          <c:invertIfNegative val="0"/>
          <c:dPt>
            <c:idx val="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0-B184-4324-9F95-5D81E801E7D6}"/>
              </c:ext>
            </c:extLst>
          </c:dPt>
          <c:cat>
            <c:strRef>
              <c:f>'Chart 6.3'!$Q$51:$Q$77</c:f>
              <c:strCache>
                <c:ptCount val="27"/>
                <c:pt idx="0">
                  <c:v>Scotland (n=1008)</c:v>
                </c:pt>
                <c:pt idx="1">
                  <c:v>Monklands (n=47)</c:v>
                </c:pt>
                <c:pt idx="2">
                  <c:v>Hairmyres (n=31)</c:v>
                </c:pt>
                <c:pt idx="3">
                  <c:v>RIE (n=121)</c:v>
                </c:pt>
                <c:pt idx="4">
                  <c:v>Wishaw (n=38)</c:v>
                </c:pt>
                <c:pt idx="5">
                  <c:v>Crosshouse (n=69)</c:v>
                </c:pt>
                <c:pt idx="6">
                  <c:v>FVRH (n=41)</c:v>
                </c:pt>
                <c:pt idx="7">
                  <c:v>Ninewells (n=49)</c:v>
                </c:pt>
                <c:pt idx="8">
                  <c:v>ARI (n=127)</c:v>
                </c:pt>
                <c:pt idx="9">
                  <c:v>VHK (n=75)</c:v>
                </c:pt>
                <c:pt idx="10">
                  <c:v>DGRI (n=30)</c:v>
                </c:pt>
                <c:pt idx="11">
                  <c:v>PRI (n=19)</c:v>
                </c:pt>
                <c:pt idx="12">
                  <c:v>SJH (n=24)</c:v>
                </c:pt>
                <c:pt idx="13">
                  <c:v>GRI (n=18)</c:v>
                </c:pt>
                <c:pt idx="14">
                  <c:v>Borders (n=20)</c:v>
                </c:pt>
                <c:pt idx="15">
                  <c:v>GCH (n=7)</c:v>
                </c:pt>
                <c:pt idx="16">
                  <c:v>QUEH (n=207)</c:v>
                </c:pt>
                <c:pt idx="17">
                  <c:v>Western Isles (n=9)</c:v>
                </c:pt>
                <c:pt idx="18">
                  <c:v>L&amp;I (n=2)</c:v>
                </c:pt>
                <c:pt idx="19">
                  <c:v>WGH (n=2)</c:v>
                </c:pt>
                <c:pt idx="20">
                  <c:v>Raigmore (n=32)</c:v>
                </c:pt>
                <c:pt idx="21">
                  <c:v>Dr Grays (n=15)</c:v>
                </c:pt>
                <c:pt idx="22">
                  <c:v>Balfour (n=6)</c:v>
                </c:pt>
                <c:pt idx="23">
                  <c:v>Caithness (n=5)</c:v>
                </c:pt>
                <c:pt idx="24">
                  <c:v>Gilbert Bain (n=5)</c:v>
                </c:pt>
                <c:pt idx="25">
                  <c:v>Ayr (n=2)</c:v>
                </c:pt>
                <c:pt idx="26">
                  <c:v>Belford (n=7)</c:v>
                </c:pt>
              </c:strCache>
            </c:strRef>
          </c:cat>
          <c:val>
            <c:numRef>
              <c:f>'Chart 6.3'!$D$51:$D$77</c:f>
              <c:numCache>
                <c:formatCode>0</c:formatCode>
                <c:ptCount val="27"/>
                <c:pt idx="0">
                  <c:v>13.690476190476192</c:v>
                </c:pt>
                <c:pt idx="1">
                  <c:v>14.893617021276595</c:v>
                </c:pt>
                <c:pt idx="2">
                  <c:v>12.903225806451612</c:v>
                </c:pt>
                <c:pt idx="3">
                  <c:v>24.793388429752067</c:v>
                </c:pt>
                <c:pt idx="4">
                  <c:v>7.8947368421052628</c:v>
                </c:pt>
                <c:pt idx="5">
                  <c:v>5.7971014492753623</c:v>
                </c:pt>
                <c:pt idx="6">
                  <c:v>19.512195121951219</c:v>
                </c:pt>
                <c:pt idx="7">
                  <c:v>4.0816326530612246</c:v>
                </c:pt>
                <c:pt idx="8">
                  <c:v>18.897637795275589</c:v>
                </c:pt>
                <c:pt idx="9">
                  <c:v>14.666666666666666</c:v>
                </c:pt>
                <c:pt idx="10">
                  <c:v>16.666666666666664</c:v>
                </c:pt>
                <c:pt idx="11">
                  <c:v>26.315789473684209</c:v>
                </c:pt>
                <c:pt idx="12">
                  <c:v>4.1666666666666661</c:v>
                </c:pt>
                <c:pt idx="13">
                  <c:v>5.5555555555555554</c:v>
                </c:pt>
                <c:pt idx="14">
                  <c:v>15</c:v>
                </c:pt>
                <c:pt idx="15">
                  <c:v>0</c:v>
                </c:pt>
                <c:pt idx="16">
                  <c:v>13.043478260869565</c:v>
                </c:pt>
                <c:pt idx="17">
                  <c:v>0</c:v>
                </c:pt>
                <c:pt idx="18">
                  <c:v>0</c:v>
                </c:pt>
                <c:pt idx="19">
                  <c:v>0</c:v>
                </c:pt>
                <c:pt idx="20">
                  <c:v>9.375</c:v>
                </c:pt>
                <c:pt idx="21">
                  <c:v>0</c:v>
                </c:pt>
                <c:pt idx="22">
                  <c:v>0</c:v>
                </c:pt>
                <c:pt idx="23">
                  <c:v>0</c:v>
                </c:pt>
                <c:pt idx="24">
                  <c:v>0</c:v>
                </c:pt>
                <c:pt idx="25">
                  <c:v>0</c:v>
                </c:pt>
                <c:pt idx="26">
                  <c:v>0</c:v>
                </c:pt>
              </c:numCache>
            </c:numRef>
          </c:val>
          <c:extLst>
            <c:ext xmlns:c16="http://schemas.microsoft.com/office/drawing/2014/chart" uri="{C3380CC4-5D6E-409C-BE32-E72D297353CC}">
              <c16:uniqueId val="{00000001-B184-4324-9F95-5D81E801E7D6}"/>
            </c:ext>
          </c:extLst>
        </c:ser>
        <c:ser>
          <c:idx val="1"/>
          <c:order val="1"/>
          <c:tx>
            <c:strRef>
              <c:f>'Chart 6.3'!$G$50</c:f>
              <c:strCache>
                <c:ptCount val="1"/>
                <c:pt idx="0">
                  <c:v>&gt;30&lt;=60 mins</c:v>
                </c:pt>
              </c:strCache>
            </c:strRef>
          </c:tx>
          <c:spPr>
            <a:solidFill>
              <a:srgbClr val="9999FF"/>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2-B184-4324-9F95-5D81E801E7D6}"/>
              </c:ext>
            </c:extLst>
          </c:dPt>
          <c:cat>
            <c:strRef>
              <c:f>'Chart 6.3'!$Q$51:$Q$77</c:f>
              <c:strCache>
                <c:ptCount val="27"/>
                <c:pt idx="0">
                  <c:v>Scotland (n=1008)</c:v>
                </c:pt>
                <c:pt idx="1">
                  <c:v>Monklands (n=47)</c:v>
                </c:pt>
                <c:pt idx="2">
                  <c:v>Hairmyres (n=31)</c:v>
                </c:pt>
                <c:pt idx="3">
                  <c:v>RIE (n=121)</c:v>
                </c:pt>
                <c:pt idx="4">
                  <c:v>Wishaw (n=38)</c:v>
                </c:pt>
                <c:pt idx="5">
                  <c:v>Crosshouse (n=69)</c:v>
                </c:pt>
                <c:pt idx="6">
                  <c:v>FVRH (n=41)</c:v>
                </c:pt>
                <c:pt idx="7">
                  <c:v>Ninewells (n=49)</c:v>
                </c:pt>
                <c:pt idx="8">
                  <c:v>ARI (n=127)</c:v>
                </c:pt>
                <c:pt idx="9">
                  <c:v>VHK (n=75)</c:v>
                </c:pt>
                <c:pt idx="10">
                  <c:v>DGRI (n=30)</c:v>
                </c:pt>
                <c:pt idx="11">
                  <c:v>PRI (n=19)</c:v>
                </c:pt>
                <c:pt idx="12">
                  <c:v>SJH (n=24)</c:v>
                </c:pt>
                <c:pt idx="13">
                  <c:v>GRI (n=18)</c:v>
                </c:pt>
                <c:pt idx="14">
                  <c:v>Borders (n=20)</c:v>
                </c:pt>
                <c:pt idx="15">
                  <c:v>GCH (n=7)</c:v>
                </c:pt>
                <c:pt idx="16">
                  <c:v>QUEH (n=207)</c:v>
                </c:pt>
                <c:pt idx="17">
                  <c:v>Western Isles (n=9)</c:v>
                </c:pt>
                <c:pt idx="18">
                  <c:v>L&amp;I (n=2)</c:v>
                </c:pt>
                <c:pt idx="19">
                  <c:v>WGH (n=2)</c:v>
                </c:pt>
                <c:pt idx="20">
                  <c:v>Raigmore (n=32)</c:v>
                </c:pt>
                <c:pt idx="21">
                  <c:v>Dr Grays (n=15)</c:v>
                </c:pt>
                <c:pt idx="22">
                  <c:v>Balfour (n=6)</c:v>
                </c:pt>
                <c:pt idx="23">
                  <c:v>Caithness (n=5)</c:v>
                </c:pt>
                <c:pt idx="24">
                  <c:v>Gilbert Bain (n=5)</c:v>
                </c:pt>
                <c:pt idx="25">
                  <c:v>Ayr (n=2)</c:v>
                </c:pt>
                <c:pt idx="26">
                  <c:v>Belford (n=7)</c:v>
                </c:pt>
              </c:strCache>
            </c:strRef>
          </c:cat>
          <c:val>
            <c:numRef>
              <c:f>'Chart 6.3'!$G$51:$G$77</c:f>
              <c:numCache>
                <c:formatCode>0</c:formatCode>
                <c:ptCount val="27"/>
                <c:pt idx="0">
                  <c:v>46.626984126984127</c:v>
                </c:pt>
                <c:pt idx="1">
                  <c:v>70.212765957446805</c:v>
                </c:pt>
                <c:pt idx="2">
                  <c:v>70.967741935483872</c:v>
                </c:pt>
                <c:pt idx="3">
                  <c:v>53.719008264462815</c:v>
                </c:pt>
                <c:pt idx="4">
                  <c:v>71.05263157894737</c:v>
                </c:pt>
                <c:pt idx="5">
                  <c:v>65.217391304347828</c:v>
                </c:pt>
                <c:pt idx="6">
                  <c:v>46.341463414634148</c:v>
                </c:pt>
                <c:pt idx="7">
                  <c:v>63.265306122448969</c:v>
                </c:pt>
                <c:pt idx="8">
                  <c:v>45.669291338582681</c:v>
                </c:pt>
                <c:pt idx="9">
                  <c:v>40</c:v>
                </c:pt>
                <c:pt idx="10">
                  <c:v>36.666666666666671</c:v>
                </c:pt>
                <c:pt idx="11">
                  <c:v>31.578947368421058</c:v>
                </c:pt>
                <c:pt idx="12">
                  <c:v>50</c:v>
                </c:pt>
                <c:pt idx="13">
                  <c:v>44.444444444444443</c:v>
                </c:pt>
                <c:pt idx="14">
                  <c:v>40.000000000000007</c:v>
                </c:pt>
                <c:pt idx="15">
                  <c:v>42.857142857142854</c:v>
                </c:pt>
                <c:pt idx="16">
                  <c:v>36.231884057971023</c:v>
                </c:pt>
                <c:pt idx="17">
                  <c:v>44.444444444444443</c:v>
                </c:pt>
                <c:pt idx="18">
                  <c:v>50</c:v>
                </c:pt>
                <c:pt idx="19">
                  <c:v>0</c:v>
                </c:pt>
                <c:pt idx="20">
                  <c:v>25</c:v>
                </c:pt>
                <c:pt idx="21">
                  <c:v>20</c:v>
                </c:pt>
                <c:pt idx="22">
                  <c:v>16.666666666666664</c:v>
                </c:pt>
                <c:pt idx="23">
                  <c:v>0</c:v>
                </c:pt>
                <c:pt idx="24">
                  <c:v>0</c:v>
                </c:pt>
                <c:pt idx="25">
                  <c:v>0</c:v>
                </c:pt>
                <c:pt idx="26">
                  <c:v>0</c:v>
                </c:pt>
              </c:numCache>
            </c:numRef>
          </c:val>
          <c:extLst>
            <c:ext xmlns:c16="http://schemas.microsoft.com/office/drawing/2014/chart" uri="{C3380CC4-5D6E-409C-BE32-E72D297353CC}">
              <c16:uniqueId val="{00000003-B184-4324-9F95-5D81E801E7D6}"/>
            </c:ext>
          </c:extLst>
        </c:ser>
        <c:ser>
          <c:idx val="2"/>
          <c:order val="2"/>
          <c:tx>
            <c:strRef>
              <c:f>'Chart 6.3'!$H$50</c:f>
              <c:strCache>
                <c:ptCount val="1"/>
                <c:pt idx="0">
                  <c:v>&gt;60&lt;=75 mins</c:v>
                </c:pt>
              </c:strCache>
            </c:strRef>
          </c:tx>
          <c:spPr>
            <a:solidFill>
              <a:srgbClr val="FFFFCC"/>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04-B184-4324-9F95-5D81E801E7D6}"/>
              </c:ext>
            </c:extLst>
          </c:dPt>
          <c:cat>
            <c:strRef>
              <c:f>'Chart 6.3'!$Q$51:$Q$77</c:f>
              <c:strCache>
                <c:ptCount val="27"/>
                <c:pt idx="0">
                  <c:v>Scotland (n=1008)</c:v>
                </c:pt>
                <c:pt idx="1">
                  <c:v>Monklands (n=47)</c:v>
                </c:pt>
                <c:pt idx="2">
                  <c:v>Hairmyres (n=31)</c:v>
                </c:pt>
                <c:pt idx="3">
                  <c:v>RIE (n=121)</c:v>
                </c:pt>
                <c:pt idx="4">
                  <c:v>Wishaw (n=38)</c:v>
                </c:pt>
                <c:pt idx="5">
                  <c:v>Crosshouse (n=69)</c:v>
                </c:pt>
                <c:pt idx="6">
                  <c:v>FVRH (n=41)</c:v>
                </c:pt>
                <c:pt idx="7">
                  <c:v>Ninewells (n=49)</c:v>
                </c:pt>
                <c:pt idx="8">
                  <c:v>ARI (n=127)</c:v>
                </c:pt>
                <c:pt idx="9">
                  <c:v>VHK (n=75)</c:v>
                </c:pt>
                <c:pt idx="10">
                  <c:v>DGRI (n=30)</c:v>
                </c:pt>
                <c:pt idx="11">
                  <c:v>PRI (n=19)</c:v>
                </c:pt>
                <c:pt idx="12">
                  <c:v>SJH (n=24)</c:v>
                </c:pt>
                <c:pt idx="13">
                  <c:v>GRI (n=18)</c:v>
                </c:pt>
                <c:pt idx="14">
                  <c:v>Borders (n=20)</c:v>
                </c:pt>
                <c:pt idx="15">
                  <c:v>GCH (n=7)</c:v>
                </c:pt>
                <c:pt idx="16">
                  <c:v>QUEH (n=207)</c:v>
                </c:pt>
                <c:pt idx="17">
                  <c:v>Western Isles (n=9)</c:v>
                </c:pt>
                <c:pt idx="18">
                  <c:v>L&amp;I (n=2)</c:v>
                </c:pt>
                <c:pt idx="19">
                  <c:v>WGH (n=2)</c:v>
                </c:pt>
                <c:pt idx="20">
                  <c:v>Raigmore (n=32)</c:v>
                </c:pt>
                <c:pt idx="21">
                  <c:v>Dr Grays (n=15)</c:v>
                </c:pt>
                <c:pt idx="22">
                  <c:v>Balfour (n=6)</c:v>
                </c:pt>
                <c:pt idx="23">
                  <c:v>Caithness (n=5)</c:v>
                </c:pt>
                <c:pt idx="24">
                  <c:v>Gilbert Bain (n=5)</c:v>
                </c:pt>
                <c:pt idx="25">
                  <c:v>Ayr (n=2)</c:v>
                </c:pt>
                <c:pt idx="26">
                  <c:v>Belford (n=7)</c:v>
                </c:pt>
              </c:strCache>
            </c:strRef>
          </c:cat>
          <c:val>
            <c:numRef>
              <c:f>'Chart 6.3'!$H$51:$H$77</c:f>
              <c:numCache>
                <c:formatCode>0</c:formatCode>
                <c:ptCount val="27"/>
                <c:pt idx="0">
                  <c:v>9.5238095238095184</c:v>
                </c:pt>
                <c:pt idx="1">
                  <c:v>8.5106382978723474</c:v>
                </c:pt>
                <c:pt idx="2">
                  <c:v>6.4516129032257936</c:v>
                </c:pt>
                <c:pt idx="3">
                  <c:v>10.743801652892557</c:v>
                </c:pt>
                <c:pt idx="4">
                  <c:v>5.2631578947368354</c:v>
                </c:pt>
                <c:pt idx="5">
                  <c:v>7.2463768115942031</c:v>
                </c:pt>
                <c:pt idx="6">
                  <c:v>9.7560975609756042</c:v>
                </c:pt>
                <c:pt idx="7">
                  <c:v>8.1632653061224545</c:v>
                </c:pt>
                <c:pt idx="8">
                  <c:v>8.6614173228346516</c:v>
                </c:pt>
                <c:pt idx="9">
                  <c:v>16.000000000000007</c:v>
                </c:pt>
                <c:pt idx="10">
                  <c:v>16.666666666666664</c:v>
                </c:pt>
                <c:pt idx="11">
                  <c:v>10.526315789473678</c:v>
                </c:pt>
                <c:pt idx="12">
                  <c:v>8.3333333333333357</c:v>
                </c:pt>
                <c:pt idx="13">
                  <c:v>11.111111111111114</c:v>
                </c:pt>
                <c:pt idx="14">
                  <c:v>4.9999999999999929</c:v>
                </c:pt>
                <c:pt idx="15">
                  <c:v>14.285714285714285</c:v>
                </c:pt>
                <c:pt idx="16">
                  <c:v>7.7294685990338081</c:v>
                </c:pt>
                <c:pt idx="17">
                  <c:v>11.111111111111114</c:v>
                </c:pt>
                <c:pt idx="18">
                  <c:v>0</c:v>
                </c:pt>
                <c:pt idx="19">
                  <c:v>50</c:v>
                </c:pt>
                <c:pt idx="20">
                  <c:v>9.375</c:v>
                </c:pt>
                <c:pt idx="21">
                  <c:v>13.333333333333329</c:v>
                </c:pt>
                <c:pt idx="22">
                  <c:v>16.666666666666664</c:v>
                </c:pt>
                <c:pt idx="23">
                  <c:v>20</c:v>
                </c:pt>
                <c:pt idx="24">
                  <c:v>20</c:v>
                </c:pt>
                <c:pt idx="25">
                  <c:v>0</c:v>
                </c:pt>
                <c:pt idx="26">
                  <c:v>0</c:v>
                </c:pt>
              </c:numCache>
            </c:numRef>
          </c:val>
          <c:extLst>
            <c:ext xmlns:c16="http://schemas.microsoft.com/office/drawing/2014/chart" uri="{C3380CC4-5D6E-409C-BE32-E72D297353CC}">
              <c16:uniqueId val="{00000005-B184-4324-9F95-5D81E801E7D6}"/>
            </c:ext>
          </c:extLst>
        </c:ser>
        <c:dLbls>
          <c:showLegendKey val="0"/>
          <c:showVal val="0"/>
          <c:showCatName val="0"/>
          <c:showSerName val="0"/>
          <c:showPercent val="0"/>
          <c:showBubbleSize val="0"/>
        </c:dLbls>
        <c:gapWidth val="150"/>
        <c:overlap val="100"/>
        <c:axId val="71811456"/>
        <c:axId val="71812992"/>
      </c:barChart>
      <c:scatterChart>
        <c:scatterStyle val="smoothMarker"/>
        <c:varyColors val="0"/>
        <c:ser>
          <c:idx val="3"/>
          <c:order val="3"/>
          <c:tx>
            <c:v>Stroke Standard (2016) (80% within 1 hour)</c:v>
          </c:tx>
          <c:spPr>
            <a:ln w="28575">
              <a:solidFill>
                <a:srgbClr val="0070C0"/>
              </a:solidFill>
            </a:ln>
          </c:spPr>
          <c:marker>
            <c:symbol val="none"/>
          </c:marker>
          <c:yVal>
            <c:numRef>
              <c:f>'Chart 6.3'!$J$51:$J$77</c:f>
              <c:numCache>
                <c:formatCode>General</c:formatCode>
                <c:ptCount val="2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numCache>
            </c:numRef>
          </c:yVal>
          <c:smooth val="1"/>
          <c:extLst>
            <c:ext xmlns:c16="http://schemas.microsoft.com/office/drawing/2014/chart" uri="{C3380CC4-5D6E-409C-BE32-E72D297353CC}">
              <c16:uniqueId val="{00000006-B184-4324-9F95-5D81E801E7D6}"/>
            </c:ext>
          </c:extLst>
        </c:ser>
        <c:ser>
          <c:idx val="4"/>
          <c:order val="4"/>
          <c:tx>
            <c:v>Stroke Standard (2016) (50% within 30 mins)</c:v>
          </c:tx>
          <c:spPr>
            <a:ln>
              <a:solidFill>
                <a:srgbClr val="0070C0"/>
              </a:solidFill>
              <a:prstDash val="dash"/>
            </a:ln>
          </c:spPr>
          <c:marker>
            <c:symbol val="none"/>
          </c:marker>
          <c:yVal>
            <c:numRef>
              <c:f>'Chart 6.3'!$I$51:$I$77</c:f>
              <c:numCache>
                <c:formatCode>0</c:formatCode>
                <c:ptCount val="2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numCache>
            </c:numRef>
          </c:yVal>
          <c:smooth val="1"/>
          <c:extLst>
            <c:ext xmlns:c16="http://schemas.microsoft.com/office/drawing/2014/chart" uri="{C3380CC4-5D6E-409C-BE32-E72D297353CC}">
              <c16:uniqueId val="{00000007-B184-4324-9F95-5D81E801E7D6}"/>
            </c:ext>
          </c:extLst>
        </c:ser>
        <c:dLbls>
          <c:showLegendKey val="0"/>
          <c:showVal val="0"/>
          <c:showCatName val="0"/>
          <c:showSerName val="0"/>
          <c:showPercent val="0"/>
          <c:showBubbleSize val="0"/>
        </c:dLbls>
        <c:axId val="71817088"/>
        <c:axId val="71815552"/>
      </c:scatterChart>
      <c:catAx>
        <c:axId val="7181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700" b="0" i="0" u="none" strike="noStrike" baseline="0">
                <a:solidFill>
                  <a:srgbClr val="000000"/>
                </a:solidFill>
                <a:latin typeface="Arial"/>
                <a:ea typeface="Arial"/>
                <a:cs typeface="Arial"/>
              </a:defRPr>
            </a:pPr>
            <a:endParaRPr lang="en-US"/>
          </a:p>
        </c:txPr>
        <c:crossAx val="71812992"/>
        <c:crosses val="autoZero"/>
        <c:auto val="1"/>
        <c:lblAlgn val="ctr"/>
        <c:lblOffset val="100"/>
        <c:tickLblSkip val="1"/>
        <c:tickMarkSkip val="1"/>
        <c:noMultiLvlLbl val="0"/>
      </c:catAx>
      <c:valAx>
        <c:axId val="71812992"/>
        <c:scaling>
          <c:orientation val="minMax"/>
          <c:max val="100"/>
        </c:scaling>
        <c:delete val="0"/>
        <c:axPos val="l"/>
        <c:title>
          <c:tx>
            <c:rich>
              <a:bodyPr rot="0" vert="horz"/>
              <a:lstStyle/>
              <a:p>
                <a:pPr algn="ctr">
                  <a:defRPr sz="800" b="0" i="0" u="none" strike="noStrike" baseline="0">
                    <a:solidFill>
                      <a:srgbClr val="000000"/>
                    </a:solidFill>
                    <a:latin typeface="Arial"/>
                    <a:ea typeface="Arial"/>
                    <a:cs typeface="Arial"/>
                  </a:defRPr>
                </a:pPr>
                <a:r>
                  <a:rPr lang="en-GB"/>
                  <a:t>%</a:t>
                </a:r>
              </a:p>
            </c:rich>
          </c:tx>
          <c:layout>
            <c:manualLayout>
              <c:xMode val="edge"/>
              <c:yMode val="edge"/>
              <c:x val="1.2345679012345723E-2"/>
              <c:y val="0.381339168303776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1811456"/>
        <c:crosses val="autoZero"/>
        <c:crossBetween val="between"/>
      </c:valAx>
      <c:valAx>
        <c:axId val="71815552"/>
        <c:scaling>
          <c:orientation val="minMax"/>
          <c:max val="100"/>
          <c:min val="0"/>
        </c:scaling>
        <c:delete val="1"/>
        <c:axPos val="l"/>
        <c:numFmt formatCode="General" sourceLinked="1"/>
        <c:majorTickMark val="out"/>
        <c:minorTickMark val="none"/>
        <c:tickLblPos val="none"/>
        <c:crossAx val="71817088"/>
        <c:crossesAt val="27"/>
        <c:crossBetween val="midCat"/>
      </c:valAx>
      <c:valAx>
        <c:axId val="71817088"/>
        <c:scaling>
          <c:orientation val="minMax"/>
          <c:max val="26"/>
          <c:min val="1"/>
        </c:scaling>
        <c:delete val="1"/>
        <c:axPos val="t"/>
        <c:majorTickMark val="out"/>
        <c:minorTickMark val="none"/>
        <c:tickLblPos val="none"/>
        <c:crossAx val="71815552"/>
        <c:crosses val="max"/>
        <c:crossBetween val="midCat"/>
        <c:majorUnit val="1"/>
      </c:valAx>
      <c:spPr>
        <a:solidFill>
          <a:srgbClr val="FFFFFF"/>
        </a:solidFill>
        <a:ln w="12700">
          <a:solidFill>
            <a:srgbClr val="808080"/>
          </a:solidFill>
          <a:prstDash val="solid"/>
        </a:ln>
      </c:spPr>
    </c:plotArea>
    <c:legend>
      <c:legendPos val="r"/>
      <c:layout>
        <c:manualLayout>
          <c:xMode val="edge"/>
          <c:yMode val="edge"/>
          <c:x val="0.85494789895449275"/>
          <c:y val="0.32386747802569388"/>
          <c:w val="0.12438026642018599"/>
          <c:h val="0.26598521026656657"/>
        </c:manualLayout>
      </c:layout>
      <c:overlay val="0"/>
      <c:spPr>
        <a:solidFill>
          <a:srgbClr val="FFFFFF"/>
        </a:solidFill>
        <a:ln w="3175">
          <a:solidFill>
            <a:srgbClr val="000000"/>
          </a:solidFill>
          <a:prstDash val="solid"/>
        </a:ln>
      </c:spPr>
      <c:txPr>
        <a:bodyPr/>
        <a:lstStyle/>
        <a:p>
          <a:pPr>
            <a:defRPr sz="5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Footer>&amp;L&amp;8Scottish Stroke Care Audit 2011 National Report
Stroke Services in Scottish Hospitals, Data relating to 2010&amp;R&amp;8© NHS National Services Scotland/Crown Copyright</c:oddFooter>
    </c:headerFooter>
    <c:pageMargins b="1" l="0.75000000000001465" r="0.7500000000000146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65556947207109E-2"/>
          <c:y val="3.524609423822022E-2"/>
          <c:w val="0.76584224524770894"/>
          <c:h val="0.65917735283090062"/>
        </c:manualLayout>
      </c:layout>
      <c:barChart>
        <c:barDir val="col"/>
        <c:grouping val="clustered"/>
        <c:varyColors val="0"/>
        <c:ser>
          <c:idx val="1"/>
          <c:order val="0"/>
          <c:tx>
            <c:strRef>
              <c:f>'Chart 6.3 DATA (30 mins)'!$C$2</c:f>
              <c:strCache>
                <c:ptCount val="1"/>
                <c:pt idx="0">
                  <c:v>2018 (%)</c:v>
                </c:pt>
              </c:strCache>
            </c:strRef>
          </c:tx>
          <c:spPr>
            <a:solidFill>
              <a:srgbClr val="993366"/>
            </a:solidFill>
            <a:ln>
              <a:solidFill>
                <a:schemeClr val="tx1"/>
              </a:solidFill>
            </a:ln>
          </c:spPr>
          <c:invertIfNegative val="0"/>
          <c:dPt>
            <c:idx val="0"/>
            <c:invertIfNegative val="0"/>
            <c:bubble3D val="0"/>
            <c:spPr>
              <a:solidFill>
                <a:srgbClr val="008000"/>
              </a:solidFill>
              <a:ln>
                <a:solidFill>
                  <a:schemeClr val="tx1"/>
                </a:solidFill>
              </a:ln>
            </c:spPr>
            <c:extLst>
              <c:ext xmlns:c16="http://schemas.microsoft.com/office/drawing/2014/chart" uri="{C3380CC4-5D6E-409C-BE32-E72D297353CC}">
                <c16:uniqueId val="{00000000-C01B-47FF-9C29-05F6FD0C94F8}"/>
              </c:ext>
            </c:extLst>
          </c:dPt>
          <c:val>
            <c:numRef>
              <c:f>'Chart 6.3 DATA (30 mins)'!$C$3:$C$30</c:f>
              <c:numCache>
                <c:formatCode>0</c:formatCode>
                <c:ptCount val="28"/>
                <c:pt idx="0">
                  <c:v>13.690476190476192</c:v>
                </c:pt>
                <c:pt idx="1">
                  <c:v>26.315789473684209</c:v>
                </c:pt>
                <c:pt idx="2">
                  <c:v>24.793388429752067</c:v>
                </c:pt>
                <c:pt idx="3">
                  <c:v>19.512195121951219</c:v>
                </c:pt>
                <c:pt idx="4">
                  <c:v>18.897637795275589</c:v>
                </c:pt>
                <c:pt idx="5">
                  <c:v>16.666666666666664</c:v>
                </c:pt>
                <c:pt idx="6">
                  <c:v>15</c:v>
                </c:pt>
                <c:pt idx="7">
                  <c:v>14.893617021276595</c:v>
                </c:pt>
                <c:pt idx="8">
                  <c:v>14.666666666666666</c:v>
                </c:pt>
                <c:pt idx="9">
                  <c:v>13.043478260869565</c:v>
                </c:pt>
                <c:pt idx="10">
                  <c:v>12.903225806451612</c:v>
                </c:pt>
                <c:pt idx="11">
                  <c:v>9.375</c:v>
                </c:pt>
                <c:pt idx="12">
                  <c:v>7.8947368421052628</c:v>
                </c:pt>
                <c:pt idx="13">
                  <c:v>5.7971014492753623</c:v>
                </c:pt>
                <c:pt idx="14">
                  <c:v>5.5555555555555554</c:v>
                </c:pt>
                <c:pt idx="15">
                  <c:v>4.1666666666666661</c:v>
                </c:pt>
                <c:pt idx="16">
                  <c:v>4.0816326530612246</c:v>
                </c:pt>
                <c:pt idx="17">
                  <c:v>1E-8</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1-C01B-47FF-9C29-05F6FD0C94F8}"/>
            </c:ext>
          </c:extLst>
        </c:ser>
        <c:ser>
          <c:idx val="0"/>
          <c:order val="1"/>
          <c:tx>
            <c:strRef>
              <c:f>'Chart 6.3 DATA (30 mins)'!$B$2</c:f>
              <c:strCache>
                <c:ptCount val="1"/>
                <c:pt idx="0">
                  <c:v>2017 (%)</c:v>
                </c:pt>
              </c:strCache>
            </c:strRef>
          </c:tx>
          <c:spPr>
            <a:solidFill>
              <a:srgbClr val="9999FF"/>
            </a:solidFill>
            <a:ln>
              <a:solidFill>
                <a:prstClr val="black"/>
              </a:solidFill>
            </a:ln>
          </c:spPr>
          <c:invertIfNegative val="0"/>
          <c:dPt>
            <c:idx val="0"/>
            <c:invertIfNegative val="0"/>
            <c:bubble3D val="0"/>
            <c:spPr>
              <a:solidFill>
                <a:srgbClr val="99CC00"/>
              </a:solidFill>
              <a:ln>
                <a:solidFill>
                  <a:prstClr val="black"/>
                </a:solidFill>
              </a:ln>
            </c:spPr>
            <c:extLst>
              <c:ext xmlns:c16="http://schemas.microsoft.com/office/drawing/2014/chart" uri="{C3380CC4-5D6E-409C-BE32-E72D297353CC}">
                <c16:uniqueId val="{00000002-C01B-47FF-9C29-05F6FD0C94F8}"/>
              </c:ext>
            </c:extLst>
          </c:dPt>
          <c:cat>
            <c:strRef>
              <c:f>'Chart 6.3 DATA (30 mins)'!$A$3:$A$30</c:f>
              <c:strCache>
                <c:ptCount val="28"/>
                <c:pt idx="0">
                  <c:v>Scotland (n=1008)</c:v>
                </c:pt>
                <c:pt idx="1">
                  <c:v>PRI (n=19)</c:v>
                </c:pt>
                <c:pt idx="2">
                  <c:v>RIE (n=121)</c:v>
                </c:pt>
                <c:pt idx="3">
                  <c:v>FVRH (n=41)</c:v>
                </c:pt>
                <c:pt idx="4">
                  <c:v>ARI (n=127)</c:v>
                </c:pt>
                <c:pt idx="5">
                  <c:v>DGRI (n=30)</c:v>
                </c:pt>
                <c:pt idx="6">
                  <c:v>Borders (n=20)</c:v>
                </c:pt>
                <c:pt idx="7">
                  <c:v>Monklands (n=47)</c:v>
                </c:pt>
                <c:pt idx="8">
                  <c:v>VHK 5 (n=75)</c:v>
                </c:pt>
                <c:pt idx="9">
                  <c:v>QUEH (n=207)</c:v>
                </c:pt>
                <c:pt idx="10">
                  <c:v>Hairmyres (n=31)</c:v>
                </c:pt>
                <c:pt idx="11">
                  <c:v>Raigmore (n=32)</c:v>
                </c:pt>
                <c:pt idx="12">
                  <c:v>Wishaw (n=38)</c:v>
                </c:pt>
                <c:pt idx="13">
                  <c:v>Crosshouse (n=69)</c:v>
                </c:pt>
                <c:pt idx="14">
                  <c:v>GRI (n=18)</c:v>
                </c:pt>
                <c:pt idx="15">
                  <c:v>SJH (n=24)</c:v>
                </c:pt>
                <c:pt idx="16">
                  <c:v>Ninewells (n=49)</c:v>
                </c:pt>
                <c:pt idx="17">
                  <c:v>RAH 5 (n=0)</c:v>
                </c:pt>
                <c:pt idx="18">
                  <c:v>L&amp;I (n=2)</c:v>
                </c:pt>
                <c:pt idx="19">
                  <c:v>Western Isles 5 (n=9)</c:v>
                </c:pt>
                <c:pt idx="20">
                  <c:v>GCH (n=7)</c:v>
                </c:pt>
                <c:pt idx="21">
                  <c:v>Dr Grays 5 (n=15)</c:v>
                </c:pt>
                <c:pt idx="22">
                  <c:v>Balfour 5 (n=6)</c:v>
                </c:pt>
                <c:pt idx="23">
                  <c:v>Ayr (n=2)</c:v>
                </c:pt>
                <c:pt idx="24">
                  <c:v>Belford (n=7)</c:v>
                </c:pt>
                <c:pt idx="25">
                  <c:v>Caithness (n=5)</c:v>
                </c:pt>
                <c:pt idx="26">
                  <c:v>Gilbert Bain (n=5)</c:v>
                </c:pt>
                <c:pt idx="27">
                  <c:v>WGH 5 (n=2)</c:v>
                </c:pt>
              </c:strCache>
            </c:strRef>
          </c:cat>
          <c:val>
            <c:numRef>
              <c:f>'Chart 6.3 DATA (30 mins)'!$B$3:$B$30</c:f>
              <c:numCache>
                <c:formatCode>0</c:formatCode>
                <c:ptCount val="28"/>
                <c:pt idx="0">
                  <c:v>10.99324975891996</c:v>
                </c:pt>
                <c:pt idx="1">
                  <c:v>5.5555555555555554</c:v>
                </c:pt>
                <c:pt idx="2">
                  <c:v>30.4</c:v>
                </c:pt>
                <c:pt idx="3">
                  <c:v>2.1739130434782608</c:v>
                </c:pt>
                <c:pt idx="4">
                  <c:v>20.325203252032519</c:v>
                </c:pt>
                <c:pt idx="5">
                  <c:v>0</c:v>
                </c:pt>
                <c:pt idx="6">
                  <c:v>0</c:v>
                </c:pt>
                <c:pt idx="7">
                  <c:v>17.948717948717949</c:v>
                </c:pt>
                <c:pt idx="8">
                  <c:v>5</c:v>
                </c:pt>
                <c:pt idx="9">
                  <c:v>3.5532994923857872</c:v>
                </c:pt>
                <c:pt idx="10">
                  <c:v>8.8235294117647065</c:v>
                </c:pt>
                <c:pt idx="11">
                  <c:v>4</c:v>
                </c:pt>
                <c:pt idx="12">
                  <c:v>7.8431372549019605</c:v>
                </c:pt>
                <c:pt idx="13">
                  <c:v>8.8607594936708853</c:v>
                </c:pt>
                <c:pt idx="14">
                  <c:v>27.27272727272727</c:v>
                </c:pt>
                <c:pt idx="15">
                  <c:v>17.647058823529413</c:v>
                </c:pt>
                <c:pt idx="16">
                  <c:v>5.0847457627118651</c:v>
                </c:pt>
                <c:pt idx="17">
                  <c:v>0</c:v>
                </c:pt>
                <c:pt idx="18">
                  <c:v>0</c:v>
                </c:pt>
                <c:pt idx="19">
                  <c:v>0</c:v>
                </c:pt>
                <c:pt idx="20">
                  <c:v>0</c:v>
                </c:pt>
                <c:pt idx="21">
                  <c:v>4</c:v>
                </c:pt>
                <c:pt idx="22">
                  <c:v>0</c:v>
                </c:pt>
                <c:pt idx="23">
                  <c:v>0</c:v>
                </c:pt>
                <c:pt idx="24">
                  <c:v>0</c:v>
                </c:pt>
                <c:pt idx="25">
                  <c:v>0</c:v>
                </c:pt>
                <c:pt idx="26">
                  <c:v>0</c:v>
                </c:pt>
                <c:pt idx="27">
                  <c:v>0</c:v>
                </c:pt>
              </c:numCache>
            </c:numRef>
          </c:val>
          <c:extLst>
            <c:ext xmlns:c16="http://schemas.microsoft.com/office/drawing/2014/chart" uri="{C3380CC4-5D6E-409C-BE32-E72D297353CC}">
              <c16:uniqueId val="{00000003-C01B-47FF-9C29-05F6FD0C94F8}"/>
            </c:ext>
          </c:extLst>
        </c:ser>
        <c:dLbls>
          <c:showLegendKey val="0"/>
          <c:showVal val="0"/>
          <c:showCatName val="0"/>
          <c:showSerName val="0"/>
          <c:showPercent val="0"/>
          <c:showBubbleSize val="0"/>
        </c:dLbls>
        <c:gapWidth val="150"/>
        <c:axId val="71029120"/>
        <c:axId val="71030656"/>
      </c:barChart>
      <c:scatterChart>
        <c:scatterStyle val="smoothMarker"/>
        <c:varyColors val="0"/>
        <c:ser>
          <c:idx val="3"/>
          <c:order val="2"/>
          <c:tx>
            <c:v>Stroke Standard (2016)(60 mins)</c:v>
          </c:tx>
          <c:spPr>
            <a:ln>
              <a:solidFill>
                <a:srgbClr val="0070C0"/>
              </a:solidFill>
            </a:ln>
          </c:spPr>
          <c:marker>
            <c:symbol val="none"/>
          </c:marker>
          <c:yVal>
            <c:numRef>
              <c:f>'Chart 6.3 DATA (30 mins)'!$E$3:$E$30</c:f>
              <c:numCache>
                <c:formatCode>General</c:formatCode>
                <c:ptCount val="28"/>
                <c:pt idx="0" formatCode="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numCache>
            </c:numRef>
          </c:yVal>
          <c:smooth val="1"/>
          <c:extLst>
            <c:ext xmlns:c16="http://schemas.microsoft.com/office/drawing/2014/chart" uri="{C3380CC4-5D6E-409C-BE32-E72D297353CC}">
              <c16:uniqueId val="{00000004-C01B-47FF-9C29-05F6FD0C94F8}"/>
            </c:ext>
          </c:extLst>
        </c:ser>
        <c:dLbls>
          <c:showLegendKey val="0"/>
          <c:showVal val="0"/>
          <c:showCatName val="0"/>
          <c:showSerName val="0"/>
          <c:showPercent val="0"/>
          <c:showBubbleSize val="0"/>
        </c:dLbls>
        <c:axId val="71763456"/>
        <c:axId val="71761920"/>
      </c:scatterChart>
      <c:catAx>
        <c:axId val="7102912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71030656"/>
        <c:crosses val="autoZero"/>
        <c:auto val="1"/>
        <c:lblAlgn val="ctr"/>
        <c:lblOffset val="100"/>
        <c:noMultiLvlLbl val="0"/>
      </c:catAx>
      <c:valAx>
        <c:axId val="71030656"/>
        <c:scaling>
          <c:orientation val="minMax"/>
          <c:max val="100"/>
        </c:scaling>
        <c:delete val="0"/>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1029120"/>
        <c:crosses val="autoZero"/>
        <c:crossBetween val="between"/>
      </c:valAx>
      <c:valAx>
        <c:axId val="71761920"/>
        <c:scaling>
          <c:orientation val="minMax"/>
          <c:max val="100"/>
          <c:min val="0"/>
        </c:scaling>
        <c:delete val="1"/>
        <c:axPos val="r"/>
        <c:numFmt formatCode="0" sourceLinked="1"/>
        <c:majorTickMark val="out"/>
        <c:minorTickMark val="none"/>
        <c:tickLblPos val="none"/>
        <c:crossAx val="71763456"/>
        <c:crosses val="max"/>
        <c:crossBetween val="midCat"/>
      </c:valAx>
      <c:valAx>
        <c:axId val="71763456"/>
        <c:scaling>
          <c:orientation val="minMax"/>
          <c:max val="25"/>
          <c:min val="2"/>
        </c:scaling>
        <c:delete val="1"/>
        <c:axPos val="t"/>
        <c:majorTickMark val="out"/>
        <c:minorTickMark val="none"/>
        <c:tickLblPos val="none"/>
        <c:crossAx val="71761920"/>
        <c:crosses val="max"/>
        <c:crossBetween val="midCat"/>
      </c:valAx>
      <c:spPr>
        <a:ln>
          <a:solidFill>
            <a:srgbClr val="1F497D"/>
          </a:solidFill>
        </a:ln>
      </c:spPr>
    </c:plotArea>
    <c:legend>
      <c:legendPos val="r"/>
      <c:layout>
        <c:manualLayout>
          <c:xMode val="edge"/>
          <c:yMode val="edge"/>
          <c:x val="0.85820535503139972"/>
          <c:y val="0.40244269466316712"/>
          <c:w val="0.1254802215351557"/>
          <c:h val="0.29670191226096737"/>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65556947207082E-2"/>
          <c:y val="3.524609423822022E-2"/>
          <c:w val="0.76584224524770894"/>
          <c:h val="0.65917735283090062"/>
        </c:manualLayout>
      </c:layout>
      <c:barChart>
        <c:barDir val="col"/>
        <c:grouping val="clustered"/>
        <c:varyColors val="0"/>
        <c:ser>
          <c:idx val="1"/>
          <c:order val="0"/>
          <c:tx>
            <c:strRef>
              <c:f>'Chart 6.3 DATA (60 mins)'!$C$2</c:f>
              <c:strCache>
                <c:ptCount val="1"/>
                <c:pt idx="0">
                  <c:v>2018 (%)</c:v>
                </c:pt>
              </c:strCache>
            </c:strRef>
          </c:tx>
          <c:spPr>
            <a:solidFill>
              <a:srgbClr val="993366"/>
            </a:solidFill>
            <a:ln>
              <a:solidFill>
                <a:schemeClr val="tx1"/>
              </a:solidFill>
            </a:ln>
          </c:spPr>
          <c:invertIfNegative val="0"/>
          <c:dPt>
            <c:idx val="0"/>
            <c:invertIfNegative val="0"/>
            <c:bubble3D val="0"/>
            <c:spPr>
              <a:solidFill>
                <a:srgbClr val="008000"/>
              </a:solidFill>
              <a:ln>
                <a:solidFill>
                  <a:schemeClr val="tx1"/>
                </a:solidFill>
              </a:ln>
            </c:spPr>
            <c:extLst>
              <c:ext xmlns:c16="http://schemas.microsoft.com/office/drawing/2014/chart" uri="{C3380CC4-5D6E-409C-BE32-E72D297353CC}">
                <c16:uniqueId val="{00000000-68A4-454C-A5A9-30F5404D31FD}"/>
              </c:ext>
            </c:extLst>
          </c:dPt>
          <c:val>
            <c:numRef>
              <c:f>'Chart 6.3 DATA (60 mins)'!$C$3:$C$30</c:f>
              <c:numCache>
                <c:formatCode>0</c:formatCode>
                <c:ptCount val="28"/>
                <c:pt idx="0">
                  <c:v>60.317460317460316</c:v>
                </c:pt>
                <c:pt idx="1">
                  <c:v>85.106382978723403</c:v>
                </c:pt>
                <c:pt idx="2">
                  <c:v>83.870967741935488</c:v>
                </c:pt>
                <c:pt idx="3">
                  <c:v>78.94736842105263</c:v>
                </c:pt>
                <c:pt idx="4">
                  <c:v>78.512396694214885</c:v>
                </c:pt>
                <c:pt idx="5">
                  <c:v>71.014492753623188</c:v>
                </c:pt>
                <c:pt idx="6">
                  <c:v>67.346938775510196</c:v>
                </c:pt>
                <c:pt idx="7">
                  <c:v>65.853658536585371</c:v>
                </c:pt>
                <c:pt idx="8">
                  <c:v>64.566929133858267</c:v>
                </c:pt>
                <c:pt idx="9">
                  <c:v>57.894736842105267</c:v>
                </c:pt>
                <c:pt idx="10">
                  <c:v>55.000000000000007</c:v>
                </c:pt>
                <c:pt idx="11">
                  <c:v>54.666666666666664</c:v>
                </c:pt>
                <c:pt idx="12">
                  <c:v>54.166666666666664</c:v>
                </c:pt>
                <c:pt idx="13">
                  <c:v>53.333333333333336</c:v>
                </c:pt>
                <c:pt idx="14">
                  <c:v>50</c:v>
                </c:pt>
                <c:pt idx="15">
                  <c:v>50</c:v>
                </c:pt>
                <c:pt idx="16">
                  <c:v>49.275362318840585</c:v>
                </c:pt>
                <c:pt idx="17">
                  <c:v>44.444444444444443</c:v>
                </c:pt>
                <c:pt idx="18">
                  <c:v>42.857142857142854</c:v>
                </c:pt>
                <c:pt idx="19">
                  <c:v>34.375</c:v>
                </c:pt>
                <c:pt idx="20">
                  <c:v>20</c:v>
                </c:pt>
                <c:pt idx="21">
                  <c:v>16.666666666666664</c:v>
                </c:pt>
                <c:pt idx="22">
                  <c:v>1E-8</c:v>
                </c:pt>
                <c:pt idx="23">
                  <c:v>0</c:v>
                </c:pt>
                <c:pt idx="24">
                  <c:v>0</c:v>
                </c:pt>
                <c:pt idx="25">
                  <c:v>0</c:v>
                </c:pt>
                <c:pt idx="26">
                  <c:v>0</c:v>
                </c:pt>
                <c:pt idx="27">
                  <c:v>0</c:v>
                </c:pt>
              </c:numCache>
            </c:numRef>
          </c:val>
          <c:extLst>
            <c:ext xmlns:c16="http://schemas.microsoft.com/office/drawing/2014/chart" uri="{C3380CC4-5D6E-409C-BE32-E72D297353CC}">
              <c16:uniqueId val="{00000001-68A4-454C-A5A9-30F5404D31FD}"/>
            </c:ext>
          </c:extLst>
        </c:ser>
        <c:ser>
          <c:idx val="0"/>
          <c:order val="1"/>
          <c:tx>
            <c:strRef>
              <c:f>'Chart 6.3 DATA (60 mins)'!$B$2</c:f>
              <c:strCache>
                <c:ptCount val="1"/>
                <c:pt idx="0">
                  <c:v>2017 (%)</c:v>
                </c:pt>
              </c:strCache>
            </c:strRef>
          </c:tx>
          <c:spPr>
            <a:solidFill>
              <a:srgbClr val="9999FF"/>
            </a:solidFill>
            <a:ln>
              <a:solidFill>
                <a:prstClr val="black"/>
              </a:solidFill>
            </a:ln>
          </c:spPr>
          <c:invertIfNegative val="0"/>
          <c:dPt>
            <c:idx val="0"/>
            <c:invertIfNegative val="0"/>
            <c:bubble3D val="0"/>
            <c:spPr>
              <a:solidFill>
                <a:srgbClr val="99CC00"/>
              </a:solidFill>
              <a:ln>
                <a:solidFill>
                  <a:prstClr val="black"/>
                </a:solidFill>
              </a:ln>
            </c:spPr>
            <c:extLst>
              <c:ext xmlns:c16="http://schemas.microsoft.com/office/drawing/2014/chart" uri="{C3380CC4-5D6E-409C-BE32-E72D297353CC}">
                <c16:uniqueId val="{00000002-68A4-454C-A5A9-30F5404D31FD}"/>
              </c:ext>
            </c:extLst>
          </c:dPt>
          <c:cat>
            <c:strRef>
              <c:f>'Chart 6.3 DATA (60 mins)'!$A$3:$A$30</c:f>
              <c:strCache>
                <c:ptCount val="28"/>
                <c:pt idx="0">
                  <c:v>Scotland (n=1008)</c:v>
                </c:pt>
                <c:pt idx="1">
                  <c:v>Monklands (n=47)</c:v>
                </c:pt>
                <c:pt idx="2">
                  <c:v>Hairmyres (n=31)</c:v>
                </c:pt>
                <c:pt idx="3">
                  <c:v>Wishaw (n=38)</c:v>
                </c:pt>
                <c:pt idx="4">
                  <c:v>RIE (n=121)</c:v>
                </c:pt>
                <c:pt idx="5">
                  <c:v>Crosshouse (n=69)</c:v>
                </c:pt>
                <c:pt idx="6">
                  <c:v>Ninewells (n=49)</c:v>
                </c:pt>
                <c:pt idx="7">
                  <c:v>FVRH (n=41)</c:v>
                </c:pt>
                <c:pt idx="8">
                  <c:v>ARI (n=127)</c:v>
                </c:pt>
                <c:pt idx="9">
                  <c:v>PRI (n=19)</c:v>
                </c:pt>
                <c:pt idx="10">
                  <c:v>Borders (n=20)</c:v>
                </c:pt>
                <c:pt idx="11">
                  <c:v>VHK (n=75)</c:v>
                </c:pt>
                <c:pt idx="12">
                  <c:v>SJH (n=24)</c:v>
                </c:pt>
                <c:pt idx="13">
                  <c:v>DGRI (n=30)</c:v>
                </c:pt>
                <c:pt idx="14">
                  <c:v>GRI (n=18)</c:v>
                </c:pt>
                <c:pt idx="15">
                  <c:v>L&amp;I (n=2)</c:v>
                </c:pt>
                <c:pt idx="16">
                  <c:v>QUEH (n=207)</c:v>
                </c:pt>
                <c:pt idx="17">
                  <c:v>Western Isles 5 (n=9)</c:v>
                </c:pt>
                <c:pt idx="18">
                  <c:v>GCH 5 (n=7)</c:v>
                </c:pt>
                <c:pt idx="19">
                  <c:v>Raigmore (n=32)</c:v>
                </c:pt>
                <c:pt idx="20">
                  <c:v>Dr Grays (n=15)</c:v>
                </c:pt>
                <c:pt idx="21">
                  <c:v>Balfour (n=6)</c:v>
                </c:pt>
                <c:pt idx="22">
                  <c:v>RAH 5 (n=0)</c:v>
                </c:pt>
                <c:pt idx="23">
                  <c:v>Ayr 5 (n=2)</c:v>
                </c:pt>
                <c:pt idx="24">
                  <c:v>Belford (n=7)</c:v>
                </c:pt>
                <c:pt idx="25">
                  <c:v>Caithness (n=5)</c:v>
                </c:pt>
                <c:pt idx="26">
                  <c:v>Gilbert Bain 5 (n=5)</c:v>
                </c:pt>
                <c:pt idx="27">
                  <c:v>WGH 5 (n=2)</c:v>
                </c:pt>
              </c:strCache>
            </c:strRef>
          </c:cat>
          <c:val>
            <c:numRef>
              <c:f>'Chart 6.3 DATA (60 mins)'!$B$3:$B$30</c:f>
              <c:numCache>
                <c:formatCode>0</c:formatCode>
                <c:ptCount val="28"/>
                <c:pt idx="0">
                  <c:v>59.402121504339448</c:v>
                </c:pt>
                <c:pt idx="1">
                  <c:v>74.358974358974365</c:v>
                </c:pt>
                <c:pt idx="2">
                  <c:v>82.35294117647058</c:v>
                </c:pt>
                <c:pt idx="3">
                  <c:v>78.431372549019613</c:v>
                </c:pt>
                <c:pt idx="4">
                  <c:v>71.2</c:v>
                </c:pt>
                <c:pt idx="5">
                  <c:v>78.48101265822784</c:v>
                </c:pt>
                <c:pt idx="6">
                  <c:v>76.271186440677965</c:v>
                </c:pt>
                <c:pt idx="7">
                  <c:v>54.347826086956516</c:v>
                </c:pt>
                <c:pt idx="8">
                  <c:v>62.601626016260155</c:v>
                </c:pt>
                <c:pt idx="9">
                  <c:v>55.555555555555557</c:v>
                </c:pt>
                <c:pt idx="10">
                  <c:v>37.5</c:v>
                </c:pt>
                <c:pt idx="11">
                  <c:v>51.666666666666671</c:v>
                </c:pt>
                <c:pt idx="12">
                  <c:v>61.764705882352942</c:v>
                </c:pt>
                <c:pt idx="13">
                  <c:v>35.294117647058826</c:v>
                </c:pt>
                <c:pt idx="14">
                  <c:v>86.36363636363636</c:v>
                </c:pt>
                <c:pt idx="15">
                  <c:v>40</c:v>
                </c:pt>
                <c:pt idx="16">
                  <c:v>44.162436548223347</c:v>
                </c:pt>
                <c:pt idx="17">
                  <c:v>33.333333333333329</c:v>
                </c:pt>
                <c:pt idx="18">
                  <c:v>16.666666666666664</c:v>
                </c:pt>
                <c:pt idx="19">
                  <c:v>40</c:v>
                </c:pt>
                <c:pt idx="20">
                  <c:v>40</c:v>
                </c:pt>
                <c:pt idx="21">
                  <c:v>0</c:v>
                </c:pt>
                <c:pt idx="22">
                  <c:v>0</c:v>
                </c:pt>
                <c:pt idx="23">
                  <c:v>0</c:v>
                </c:pt>
                <c:pt idx="24">
                  <c:v>16.666666666666664</c:v>
                </c:pt>
                <c:pt idx="25">
                  <c:v>14.285714285714285</c:v>
                </c:pt>
                <c:pt idx="26">
                  <c:v>0</c:v>
                </c:pt>
                <c:pt idx="27">
                  <c:v>33.333333333333329</c:v>
                </c:pt>
              </c:numCache>
            </c:numRef>
          </c:val>
          <c:extLst>
            <c:ext xmlns:c16="http://schemas.microsoft.com/office/drawing/2014/chart" uri="{C3380CC4-5D6E-409C-BE32-E72D297353CC}">
              <c16:uniqueId val="{00000003-68A4-454C-A5A9-30F5404D31FD}"/>
            </c:ext>
          </c:extLst>
        </c:ser>
        <c:dLbls>
          <c:showLegendKey val="0"/>
          <c:showVal val="0"/>
          <c:showCatName val="0"/>
          <c:showSerName val="0"/>
          <c:showPercent val="0"/>
          <c:showBubbleSize val="0"/>
        </c:dLbls>
        <c:gapWidth val="150"/>
        <c:axId val="77423360"/>
        <c:axId val="77424896"/>
      </c:barChart>
      <c:scatterChart>
        <c:scatterStyle val="smoothMarker"/>
        <c:varyColors val="0"/>
        <c:ser>
          <c:idx val="3"/>
          <c:order val="2"/>
          <c:tx>
            <c:v>Stroke Standard (2016)(60 mins)</c:v>
          </c:tx>
          <c:spPr>
            <a:ln>
              <a:solidFill>
                <a:srgbClr val="0070C0"/>
              </a:solidFill>
            </a:ln>
          </c:spPr>
          <c:marker>
            <c:symbol val="none"/>
          </c:marker>
          <c:yVal>
            <c:numRef>
              <c:f>'Chart 6.3 DATA (60 mins)'!$E$3:$E$30</c:f>
              <c:numCache>
                <c:formatCode>General</c:formatCode>
                <c:ptCount val="28"/>
                <c:pt idx="0" formatCode="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numCache>
            </c:numRef>
          </c:yVal>
          <c:smooth val="1"/>
          <c:extLst>
            <c:ext xmlns:c16="http://schemas.microsoft.com/office/drawing/2014/chart" uri="{C3380CC4-5D6E-409C-BE32-E72D297353CC}">
              <c16:uniqueId val="{00000004-68A4-454C-A5A9-30F5404D31FD}"/>
            </c:ext>
          </c:extLst>
        </c:ser>
        <c:dLbls>
          <c:showLegendKey val="0"/>
          <c:showVal val="0"/>
          <c:showCatName val="0"/>
          <c:showSerName val="0"/>
          <c:showPercent val="0"/>
          <c:showBubbleSize val="0"/>
        </c:dLbls>
        <c:axId val="77428608"/>
        <c:axId val="77427072"/>
      </c:scatterChart>
      <c:catAx>
        <c:axId val="7742336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77424896"/>
        <c:crosses val="autoZero"/>
        <c:auto val="1"/>
        <c:lblAlgn val="ctr"/>
        <c:lblOffset val="100"/>
        <c:noMultiLvlLbl val="0"/>
      </c:catAx>
      <c:valAx>
        <c:axId val="77424896"/>
        <c:scaling>
          <c:orientation val="minMax"/>
          <c:max val="100"/>
        </c:scaling>
        <c:delete val="0"/>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7423360"/>
        <c:crosses val="autoZero"/>
        <c:crossBetween val="between"/>
      </c:valAx>
      <c:valAx>
        <c:axId val="77427072"/>
        <c:scaling>
          <c:orientation val="minMax"/>
          <c:max val="100"/>
          <c:min val="0"/>
        </c:scaling>
        <c:delete val="1"/>
        <c:axPos val="r"/>
        <c:numFmt formatCode="0" sourceLinked="1"/>
        <c:majorTickMark val="out"/>
        <c:minorTickMark val="none"/>
        <c:tickLblPos val="none"/>
        <c:crossAx val="77428608"/>
        <c:crosses val="max"/>
        <c:crossBetween val="midCat"/>
      </c:valAx>
      <c:valAx>
        <c:axId val="77428608"/>
        <c:scaling>
          <c:orientation val="minMax"/>
          <c:max val="25"/>
          <c:min val="2"/>
        </c:scaling>
        <c:delete val="1"/>
        <c:axPos val="t"/>
        <c:majorTickMark val="out"/>
        <c:minorTickMark val="none"/>
        <c:tickLblPos val="none"/>
        <c:crossAx val="77427072"/>
        <c:crosses val="max"/>
        <c:crossBetween val="midCat"/>
      </c:valAx>
      <c:spPr>
        <a:ln>
          <a:solidFill>
            <a:srgbClr val="1F497D"/>
          </a:solidFill>
        </a:ln>
      </c:spPr>
    </c:plotArea>
    <c:legend>
      <c:legendPos val="r"/>
      <c:layout>
        <c:manualLayout>
          <c:xMode val="edge"/>
          <c:yMode val="edge"/>
          <c:x val="0.85820535503139972"/>
          <c:y val="0.40244269466316712"/>
          <c:w val="0.1254802215351557"/>
          <c:h val="0.29670191226096737"/>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2</xdr:row>
      <xdr:rowOff>6350</xdr:rowOff>
    </xdr:from>
    <xdr:to>
      <xdr:col>14</xdr:col>
      <xdr:colOff>437049</xdr:colOff>
      <xdr:row>31</xdr:row>
      <xdr:rowOff>12699</xdr:rowOff>
    </xdr:to>
    <xdr:pic>
      <xdr:nvPicPr>
        <xdr:cNvPr id="4" name="Picture 3"/>
        <xdr:cNvPicPr>
          <a:picLocks noChangeAspect="1"/>
        </xdr:cNvPicPr>
      </xdr:nvPicPr>
      <xdr:blipFill>
        <a:blip xmlns:r="http://schemas.openxmlformats.org/officeDocument/2006/relationships" r:embed="rId1"/>
        <a:stretch>
          <a:fillRect/>
        </a:stretch>
      </xdr:blipFill>
      <xdr:spPr>
        <a:xfrm>
          <a:off x="298450" y="374650"/>
          <a:ext cx="8672999" cy="5346699"/>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2</xdr:row>
      <xdr:rowOff>0</xdr:rowOff>
    </xdr:from>
    <xdr:to>
      <xdr:col>14</xdr:col>
      <xdr:colOff>442800</xdr:colOff>
      <xdr:row>31</xdr:row>
      <xdr:rowOff>18998</xdr:rowOff>
    </xdr:to>
    <xdr:pic>
      <xdr:nvPicPr>
        <xdr:cNvPr id="4" name="Picture 3"/>
        <xdr:cNvPicPr>
          <a:picLocks noChangeAspect="1"/>
        </xdr:cNvPicPr>
      </xdr:nvPicPr>
      <xdr:blipFill>
        <a:blip xmlns:r="http://schemas.openxmlformats.org/officeDocument/2006/relationships" r:embed="rId1"/>
        <a:stretch>
          <a:fillRect/>
        </a:stretch>
      </xdr:blipFill>
      <xdr:spPr>
        <a:xfrm>
          <a:off x="304800" y="368300"/>
          <a:ext cx="8672400" cy="5359348"/>
        </a:xfrm>
        <a:prstGeom prst="rect">
          <a:avLst/>
        </a:prstGeom>
        <a:ln>
          <a:solidFill>
            <a:schemeClr val="accent1"/>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12</xdr:col>
      <xdr:colOff>466725</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171450</xdr:colOff>
      <xdr:row>11</xdr:row>
      <xdr:rowOff>95250</xdr:rowOff>
    </xdr:from>
    <xdr:to>
      <xdr:col>13</xdr:col>
      <xdr:colOff>171450</xdr:colOff>
      <xdr:row>13</xdr:row>
      <xdr:rowOff>95250</xdr:rowOff>
    </xdr:to>
    <xdr:sp macro="" textlink="">
      <xdr:nvSpPr>
        <xdr:cNvPr id="3" name="Line 2"/>
        <xdr:cNvSpPr>
          <a:spLocks noChangeShapeType="1"/>
        </xdr:cNvSpPr>
      </xdr:nvSpPr>
      <xdr:spPr bwMode="auto">
        <a:xfrm>
          <a:off x="9039225" y="1876425"/>
          <a:ext cx="0" cy="323850"/>
        </a:xfrm>
        <a:prstGeom prst="line">
          <a:avLst/>
        </a:prstGeom>
        <a:noFill/>
        <a:ln w="9525">
          <a:solidFill>
            <a:srgbClr val="000000"/>
          </a:solidFill>
          <a:round/>
          <a:headEnd/>
          <a:tailEnd type="triangle" w="med" len="med"/>
        </a:ln>
      </xdr:spPr>
    </xdr:sp>
    <xdr:clientData/>
  </xdr:twoCellAnchor>
  <xdr:twoCellAnchor editAs="absolute">
    <xdr:from>
      <xdr:col>12</xdr:col>
      <xdr:colOff>523875</xdr:colOff>
      <xdr:row>5</xdr:row>
      <xdr:rowOff>9525</xdr:rowOff>
    </xdr:from>
    <xdr:to>
      <xdr:col>13</xdr:col>
      <xdr:colOff>447675</xdr:colOff>
      <xdr:row>11</xdr:row>
      <xdr:rowOff>85725</xdr:rowOff>
    </xdr:to>
    <xdr:sp macro="" textlink="">
      <xdr:nvSpPr>
        <xdr:cNvPr id="4" name="Text Box 3"/>
        <xdr:cNvSpPr txBox="1">
          <a:spLocks noChangeArrowheads="1"/>
        </xdr:cNvSpPr>
      </xdr:nvSpPr>
      <xdr:spPr bwMode="auto">
        <a:xfrm>
          <a:off x="8772525" y="819150"/>
          <a:ext cx="542925" cy="1047750"/>
        </a:xfrm>
        <a:prstGeom prst="rect">
          <a:avLst/>
        </a:prstGeom>
        <a:solidFill>
          <a:srgbClr val="FFFFFF"/>
        </a:solidFill>
        <a:ln w="9525" cap="rnd">
          <a:solidFill>
            <a:srgbClr val="000000"/>
          </a:solidFill>
          <a:prstDash val="sysDot"/>
          <a:miter lim="800000"/>
          <a:headEnd/>
          <a:tailEnd/>
        </a:ln>
      </xdr:spPr>
      <xdr:txBody>
        <a:bodyPr vertOverflow="clip" wrap="square" lIns="27432" tIns="22860" rIns="27432" bIns="22860" anchor="ctr" upright="1"/>
        <a:lstStyle/>
        <a:p>
          <a:pPr algn="ctr" rtl="1">
            <a:defRPr sz="1000"/>
          </a:pPr>
          <a:r>
            <a:rPr lang="en-GB" sz="800" b="0" i="0" strike="noStrike">
              <a:solidFill>
                <a:srgbClr val="000000"/>
              </a:solidFill>
              <a:latin typeface="Arial"/>
              <a:cs typeface="Arial"/>
            </a:rPr>
            <a:t>scroll down for source data upon which chart is based</a:t>
          </a:r>
        </a:p>
      </xdr:txBody>
    </xdr:sp>
    <xdr:clientData/>
  </xdr:twoCellAnchor>
  <xdr:twoCellAnchor>
    <xdr:from>
      <xdr:col>1</xdr:col>
      <xdr:colOff>104775</xdr:colOff>
      <xdr:row>2</xdr:row>
      <xdr:rowOff>0</xdr:rowOff>
    </xdr:from>
    <xdr:to>
      <xdr:col>1</xdr:col>
      <xdr:colOff>276225</xdr:colOff>
      <xdr:row>2</xdr:row>
      <xdr:rowOff>123825</xdr:rowOff>
    </xdr:to>
    <xdr:sp macro="" textlink="">
      <xdr:nvSpPr>
        <xdr:cNvPr id="5" name="Rectangle 4"/>
        <xdr:cNvSpPr/>
      </xdr:nvSpPr>
      <xdr:spPr>
        <a:xfrm>
          <a:off x="219075" y="323850"/>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4</xdr:row>
      <xdr:rowOff>19050</xdr:rowOff>
    </xdr:from>
    <xdr:to>
      <xdr:col>1</xdr:col>
      <xdr:colOff>276225</xdr:colOff>
      <xdr:row>4</xdr:row>
      <xdr:rowOff>142875</xdr:rowOff>
    </xdr:to>
    <xdr:sp macro="" textlink="">
      <xdr:nvSpPr>
        <xdr:cNvPr id="6" name="Rectangle 5"/>
        <xdr:cNvSpPr/>
      </xdr:nvSpPr>
      <xdr:spPr>
        <a:xfrm>
          <a:off x="219075" y="666750"/>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3</xdr:row>
      <xdr:rowOff>0</xdr:rowOff>
    </xdr:from>
    <xdr:to>
      <xdr:col>1</xdr:col>
      <xdr:colOff>276225</xdr:colOff>
      <xdr:row>3</xdr:row>
      <xdr:rowOff>123825</xdr:rowOff>
    </xdr:to>
    <xdr:sp macro="" textlink="">
      <xdr:nvSpPr>
        <xdr:cNvPr id="7" name="Rectangle 6"/>
        <xdr:cNvSpPr/>
      </xdr:nvSpPr>
      <xdr:spPr>
        <a:xfrm>
          <a:off x="219075" y="485775"/>
          <a:ext cx="171450" cy="123825"/>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15</xdr:col>
      <xdr:colOff>28575</xdr:colOff>
      <xdr:row>29</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xdr:row>
      <xdr:rowOff>0</xdr:rowOff>
    </xdr:from>
    <xdr:to>
      <xdr:col>1</xdr:col>
      <xdr:colOff>228600</xdr:colOff>
      <xdr:row>3</xdr:row>
      <xdr:rowOff>123825</xdr:rowOff>
    </xdr:to>
    <xdr:sp macro="" textlink="">
      <xdr:nvSpPr>
        <xdr:cNvPr id="3" name="Rectangle 2"/>
        <xdr:cNvSpPr/>
      </xdr:nvSpPr>
      <xdr:spPr>
        <a:xfrm>
          <a:off x="171450" y="828675"/>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57150</xdr:colOff>
      <xdr:row>4</xdr:row>
      <xdr:rowOff>0</xdr:rowOff>
    </xdr:from>
    <xdr:to>
      <xdr:col>1</xdr:col>
      <xdr:colOff>228600</xdr:colOff>
      <xdr:row>4</xdr:row>
      <xdr:rowOff>123825</xdr:rowOff>
    </xdr:to>
    <xdr:sp macro="" textlink="">
      <xdr:nvSpPr>
        <xdr:cNvPr id="4" name="Rectangle 3"/>
        <xdr:cNvSpPr/>
      </xdr:nvSpPr>
      <xdr:spPr>
        <a:xfrm>
          <a:off x="171450" y="990600"/>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15</xdr:col>
      <xdr:colOff>28575</xdr:colOff>
      <xdr:row>29</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xdr:row>
      <xdr:rowOff>0</xdr:rowOff>
    </xdr:from>
    <xdr:to>
      <xdr:col>1</xdr:col>
      <xdr:colOff>228600</xdr:colOff>
      <xdr:row>3</xdr:row>
      <xdr:rowOff>123825</xdr:rowOff>
    </xdr:to>
    <xdr:sp macro="" textlink="">
      <xdr:nvSpPr>
        <xdr:cNvPr id="3" name="Rectangle 2"/>
        <xdr:cNvSpPr/>
      </xdr:nvSpPr>
      <xdr:spPr>
        <a:xfrm>
          <a:off x="171450" y="828675"/>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57150</xdr:colOff>
      <xdr:row>4</xdr:row>
      <xdr:rowOff>0</xdr:rowOff>
    </xdr:from>
    <xdr:to>
      <xdr:col>1</xdr:col>
      <xdr:colOff>228600</xdr:colOff>
      <xdr:row>4</xdr:row>
      <xdr:rowOff>123825</xdr:rowOff>
    </xdr:to>
    <xdr:sp macro="" textlink="">
      <xdr:nvSpPr>
        <xdr:cNvPr id="4" name="Rectangle 3"/>
        <xdr:cNvSpPr/>
      </xdr:nvSpPr>
      <xdr:spPr>
        <a:xfrm>
          <a:off x="171450" y="990600"/>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e/(04)%20Project%20Reports/Annual%20Reports/2018%20Annual%20report/Excel/renumbered_tables_charts/SSCA_2018_National_Report_tables_and_charts_WORKING_version%20-%20RENUMBER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ive/(04)%20Project%20Reports/Annual%20Reports/2016%20Annual%20Report/Final%20Outputs/SSCA_2016_National_Report_tables_and_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amp; Charts"/>
      <sheetName val="Table 2.1 (Tables 1a 1b 1c)"/>
      <sheetName val="Chart 2.1 (N1)"/>
      <sheetName val="Chart 2.2 (1b) (final diag)"/>
      <sheetName val="Chart 2.3 (1c) (final diag)"/>
      <sheetName val="Chart 3.1 (N3)"/>
      <sheetName val="Chart 3.2 (2a)"/>
      <sheetName val="Chart 3.3 (2b)"/>
      <sheetName val="Chart 3.4 (2c)"/>
      <sheetName val="Chart 3.5 (2d)"/>
      <sheetName val="Chart 3.6 (3)"/>
      <sheetName val="Chart 3.7 (4)"/>
      <sheetName val="Chart 3.8 (5)"/>
      <sheetName val="Chart 3.9 (14a)"/>
      <sheetName val="Chart N4"/>
      <sheetName val="Chart N4 data"/>
      <sheetName val="Table 3.2 (Table 2)"/>
      <sheetName val="Chart 4.1 (6)"/>
      <sheetName val="Chart 4.2 (7)"/>
      <sheetName val="Chart 4.3 (8)"/>
      <sheetName val="Table 4.1"/>
      <sheetName val="Chart 5.1 (M1) (trend)"/>
      <sheetName val="Table (M2) 5.1"/>
      <sheetName val="Table 6.1 (blue)"/>
      <sheetName val="Tables 1a 1b 1c (2016)"/>
      <sheetName val="Tables 1a 1b 1c extra"/>
      <sheetName val="Tables 1a 1b 1c extra (2016)"/>
      <sheetName val="Table 3"/>
      <sheetName val="Table 4"/>
      <sheetName val="Table 4 (2016)"/>
      <sheetName val="Table 5"/>
      <sheetName val="Table 7.1"/>
      <sheetName val="Table 6 (2016)"/>
      <sheetName val="Table M0 (2016)"/>
      <sheetName val="Table M1 (trend) DATA"/>
      <sheetName val="Table M2 (2016)"/>
      <sheetName val="Table N2"/>
      <sheetName val="Table N2 DATA"/>
      <sheetName val="TABLE XX"/>
      <sheetName val="Chart 1b"/>
      <sheetName val="Chart 1b DATA"/>
      <sheetName val="Chart 1b DATA (final diag)"/>
      <sheetName val="Chart 1c"/>
      <sheetName val="Chart 1c DATA"/>
      <sheetName val="Chart 1c DATA (final diag)"/>
      <sheetName val="Chart 2a DATA"/>
      <sheetName val="Chart 2b DATA"/>
      <sheetName val="Chart 2c DATA"/>
      <sheetName val="Chart 2d DATA"/>
      <sheetName val="Chart 3 DATA"/>
      <sheetName val="Chart 3 (2016)"/>
      <sheetName val="Chart 3 (2016) DATA"/>
      <sheetName val="Chart 4 DATA"/>
      <sheetName val="Chart 4 (2016)"/>
      <sheetName val="Chart 4 (2016) DATA"/>
      <sheetName val="Chart 5 DATA"/>
      <sheetName val="Chart 5 (2016)"/>
      <sheetName val="Chart 5 (2016) DATA"/>
      <sheetName val="Chart 6 DATA"/>
      <sheetName val="Chart 7 DATA"/>
      <sheetName val="Chart 7 (2016)"/>
      <sheetName val="Chart 7 (2016) DATA"/>
      <sheetName val="Chart 9 (60 mins)"/>
      <sheetName val="Chart 9 (60 mins) DATA"/>
      <sheetName val="Chart 9 (30 mins)"/>
      <sheetName val="Chart 9 (30 mins) DATA"/>
      <sheetName val="Chart 10"/>
      <sheetName val="Chart 10 (2016)"/>
      <sheetName val="Chart 11"/>
      <sheetName val="Chart 7.1"/>
      <sheetName val="Chart 12 (referral)"/>
      <sheetName val="Chart 13"/>
      <sheetName val="Chart 13 DATA"/>
      <sheetName val="Chart 13 (2016)"/>
      <sheetName val="Chart 13 (2016) DATA"/>
      <sheetName val="Chart 14a DATA"/>
      <sheetName val="Chart 14a (2016)"/>
      <sheetName val="Chart 14a (2016) DATA"/>
      <sheetName val="Chart 15"/>
      <sheetName val="Chart 15 (2016)"/>
      <sheetName val="Chart 16a"/>
      <sheetName val="Chart 16b"/>
      <sheetName val="Chart 17a"/>
      <sheetName val="Chart 17a DATA"/>
      <sheetName val="Chart 17c"/>
      <sheetName val="Chart 17c DATA"/>
      <sheetName val="Chart 17d"/>
      <sheetName val="Chart 17d DATA"/>
      <sheetName val="Chart N1data"/>
      <sheetName val="Chart N2"/>
      <sheetName val="Chart N2 data"/>
      <sheetName val="Chart N2 (2016)"/>
      <sheetName val="Chart N2 data (2016)"/>
      <sheetName val="Poisson sub 100"/>
      <sheetName val="Chart N5"/>
      <sheetName val="Chart N5 data"/>
      <sheetName val="Chart N5 (2016)"/>
      <sheetName val="Chart N5 data (20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34">
          <cell r="V34" t="str">
            <v>NHSSCOTLAND</v>
          </cell>
          <cell r="W34" t="str">
            <v>Scotland</v>
          </cell>
          <cell r="X34" t="str">
            <v>Scotland</v>
          </cell>
        </row>
        <row r="35">
          <cell r="V35" t="str">
            <v>Aberdeen Royal Infirmary</v>
          </cell>
          <cell r="W35" t="str">
            <v>ARI</v>
          </cell>
          <cell r="X35" t="str">
            <v>ARI</v>
          </cell>
        </row>
        <row r="36">
          <cell r="V36" t="str">
            <v>Ayr Hospital</v>
          </cell>
          <cell r="W36" t="str">
            <v>Ayr</v>
          </cell>
          <cell r="X36" t="str">
            <v>Ayr</v>
          </cell>
        </row>
        <row r="37">
          <cell r="V37" t="str">
            <v>Balfour Hospital</v>
          </cell>
          <cell r="W37" t="str">
            <v>Balfour</v>
          </cell>
          <cell r="X37" t="str">
            <v>Balfour</v>
          </cell>
        </row>
        <row r="38">
          <cell r="V38" t="str">
            <v>Belford Hospital</v>
          </cell>
          <cell r="W38" t="str">
            <v>Belford*</v>
          </cell>
          <cell r="X38" t="str">
            <v>Belford</v>
          </cell>
        </row>
        <row r="39">
          <cell r="V39" t="str">
            <v>Borders General Hospital</v>
          </cell>
          <cell r="W39" t="str">
            <v>Borders</v>
          </cell>
          <cell r="X39" t="str">
            <v>Borders</v>
          </cell>
        </row>
        <row r="40">
          <cell r="V40" t="str">
            <v>Caithness General Hospital</v>
          </cell>
          <cell r="W40" t="str">
            <v>Caithness*</v>
          </cell>
          <cell r="X40" t="str">
            <v>Caithness</v>
          </cell>
        </row>
        <row r="41">
          <cell r="V41" t="str">
            <v>Crosshouse Hospital</v>
          </cell>
          <cell r="W41" t="str">
            <v>Crosshouse</v>
          </cell>
          <cell r="X41" t="str">
            <v>Crosshouse</v>
          </cell>
        </row>
        <row r="42">
          <cell r="V42" t="str">
            <v>Dr Gray's Hospital</v>
          </cell>
          <cell r="W42" t="str">
            <v>Dr Grays</v>
          </cell>
          <cell r="X42" t="str">
            <v>Dr Grays</v>
          </cell>
        </row>
        <row r="43">
          <cell r="V43" t="str">
            <v>Dumfries &amp; Galloway Royal Infirmary</v>
          </cell>
          <cell r="W43" t="str">
            <v>DGRI</v>
          </cell>
          <cell r="X43" t="str">
            <v>DGRI</v>
          </cell>
        </row>
        <row r="44">
          <cell r="V44" t="str">
            <v>Forth Valley Royal Hospital</v>
          </cell>
          <cell r="W44" t="str">
            <v>FVRH</v>
          </cell>
          <cell r="X44" t="str">
            <v>FVRH</v>
          </cell>
        </row>
        <row r="45">
          <cell r="V45" t="str">
            <v>Galloway Community Hospital</v>
          </cell>
          <cell r="W45" t="str">
            <v>GCH*</v>
          </cell>
          <cell r="X45" t="str">
            <v>GCH</v>
          </cell>
        </row>
        <row r="46">
          <cell r="V46" t="str">
            <v>Gilbert Bain Hospital</v>
          </cell>
          <cell r="W46" t="str">
            <v>Gilbert Bain*</v>
          </cell>
          <cell r="X46" t="str">
            <v>Gilbert Bain</v>
          </cell>
        </row>
        <row r="47">
          <cell r="V47" t="str">
            <v>Glasgow Royal Infirmary</v>
          </cell>
          <cell r="W47" t="str">
            <v>GRI</v>
          </cell>
          <cell r="X47" t="str">
            <v>GRI</v>
          </cell>
        </row>
        <row r="48">
          <cell r="V48" t="str">
            <v>Hairmyres Hospital</v>
          </cell>
          <cell r="W48" t="str">
            <v>Hairmyres</v>
          </cell>
          <cell r="X48" t="str">
            <v>Hairmyres</v>
          </cell>
        </row>
        <row r="49">
          <cell r="V49" t="str">
            <v>Inverclyde Royal Hospital</v>
          </cell>
          <cell r="W49" t="str">
            <v>IRH</v>
          </cell>
          <cell r="X49" t="str">
            <v>IRH</v>
          </cell>
        </row>
        <row r="50">
          <cell r="V50" t="str">
            <v>Lorn &amp; Islands Hospital</v>
          </cell>
          <cell r="W50" t="str">
            <v>L&amp;I</v>
          </cell>
          <cell r="X50" t="str">
            <v>L&amp;I</v>
          </cell>
        </row>
        <row r="51">
          <cell r="V51" t="str">
            <v>Monklands Hospital</v>
          </cell>
          <cell r="W51" t="str">
            <v>Monklands</v>
          </cell>
          <cell r="X51" t="str">
            <v>Monklands</v>
          </cell>
        </row>
        <row r="52">
          <cell r="V52" t="str">
            <v>Ninewells Hospital</v>
          </cell>
          <cell r="W52" t="str">
            <v>Ninewells</v>
          </cell>
          <cell r="X52" t="str">
            <v>Ninewells</v>
          </cell>
        </row>
        <row r="53">
          <cell r="V53" t="str">
            <v>Perth Royal Infirmary</v>
          </cell>
          <cell r="W53" t="str">
            <v>PRI</v>
          </cell>
          <cell r="X53" t="str">
            <v>PRI</v>
          </cell>
        </row>
        <row r="54">
          <cell r="V54" t="str">
            <v>Queen Elizabeth University Hospital - Glasgow</v>
          </cell>
          <cell r="W54" t="str">
            <v>QEUH</v>
          </cell>
          <cell r="X54" t="str">
            <v>QEUH</v>
          </cell>
        </row>
        <row r="55">
          <cell r="V55" t="str">
            <v>Raigmore Hospital</v>
          </cell>
          <cell r="W55" t="str">
            <v>Raigmore</v>
          </cell>
          <cell r="X55" t="str">
            <v>Raigmore</v>
          </cell>
        </row>
        <row r="56">
          <cell r="V56" t="str">
            <v>Royal Alexandra Hospital</v>
          </cell>
          <cell r="W56" t="str">
            <v>RAH</v>
          </cell>
          <cell r="X56" t="str">
            <v>RAH</v>
          </cell>
        </row>
        <row r="57">
          <cell r="V57" t="str">
            <v>Royal Infirmary of Edinburgh</v>
          </cell>
          <cell r="W57" t="str">
            <v>RIE</v>
          </cell>
          <cell r="X57" t="str">
            <v>RIE</v>
          </cell>
        </row>
        <row r="58">
          <cell r="V58" t="str">
            <v>St John's Hospital</v>
          </cell>
          <cell r="W58" t="str">
            <v>SJH</v>
          </cell>
          <cell r="X58" t="str">
            <v>SJH</v>
          </cell>
        </row>
        <row r="59">
          <cell r="V59" t="str">
            <v>Uist &amp; Barra Hospital</v>
          </cell>
          <cell r="W59" t="str">
            <v>Uist &amp; Barra</v>
          </cell>
          <cell r="X59" t="str">
            <v>Uist &amp; Barra</v>
          </cell>
        </row>
        <row r="60">
          <cell r="V60" t="str">
            <v>Victoria Hospital Kirkcaldy</v>
          </cell>
          <cell r="W60" t="str">
            <v>VHK</v>
          </cell>
          <cell r="X60" t="str">
            <v>VHK</v>
          </cell>
        </row>
        <row r="61">
          <cell r="V61" t="str">
            <v>Western General Hospital</v>
          </cell>
          <cell r="W61" t="str">
            <v>WGH</v>
          </cell>
          <cell r="X61" t="str">
            <v>WGH</v>
          </cell>
        </row>
        <row r="62">
          <cell r="V62" t="str">
            <v>Western Isles Hospital</v>
          </cell>
          <cell r="W62" t="str">
            <v>Western Isles</v>
          </cell>
          <cell r="X62" t="str">
            <v>Western Isles</v>
          </cell>
        </row>
        <row r="63">
          <cell r="V63" t="str">
            <v>Wishaw General Hospital</v>
          </cell>
          <cell r="W63" t="str">
            <v>Wishaw</v>
          </cell>
          <cell r="X63" t="str">
            <v>Wishaw</v>
          </cell>
        </row>
        <row r="64">
          <cell r="V64" t="str">
            <v>Queen Margaret Hospital</v>
          </cell>
          <cell r="W64" t="str">
            <v>QMH</v>
          </cell>
          <cell r="X64" t="str">
            <v>QMH</v>
          </cell>
        </row>
        <row r="65">
          <cell r="V65" t="str">
            <v>Stracathro Hospital</v>
          </cell>
          <cell r="W65" t="str">
            <v>Stracathro</v>
          </cell>
          <cell r="X65" t="str">
            <v>Stracathro</v>
          </cell>
        </row>
        <row r="66">
          <cell r="V66" t="str">
            <v>Western Infirmary/Gartnavel General</v>
          </cell>
          <cell r="W66" t="str">
            <v>WIG</v>
          </cell>
          <cell r="X66" t="str">
            <v>WIG</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2">
          <cell r="B2" t="str">
            <v>2016 (%)</v>
          </cell>
        </row>
      </sheetData>
      <sheetData sheetId="64" refreshError="1"/>
      <sheetData sheetId="65">
        <row r="2">
          <cell r="B2" t="str">
            <v>2016 (%)</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refreshError="1"/>
      <sheetData sheetId="95" refreshError="1"/>
      <sheetData sheetId="96" refreshError="1"/>
      <sheetData sheetId="9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amp; Charts"/>
      <sheetName val="Tables 1a 1b 1c combined"/>
      <sheetName val="Tables 1a 1b 1c extra detail"/>
      <sheetName val="Table 2"/>
      <sheetName val="Table 3"/>
      <sheetName val="Table 4 (2015)"/>
      <sheetName val="Table 4 (2014)"/>
      <sheetName val="Table 5"/>
      <sheetName val="Table 6 (2015)"/>
      <sheetName val="Table 6 (2014)"/>
      <sheetName val="Chart 1a"/>
      <sheetName val="Chart 1a DATA"/>
      <sheetName val="Chart 1a (final diagnosis)"/>
      <sheetName val="Chart 1a DATA (final diagnosis)"/>
      <sheetName val="Chart 1b"/>
      <sheetName val="Chart 1b DATA"/>
      <sheetName val="Chart 1b (final diag)"/>
      <sheetName val="Chart 1b DATA (final diag)"/>
      <sheetName val="Chart 1c"/>
      <sheetName val="Chart 1c DATA"/>
      <sheetName val="Chart 1c (final diag)"/>
      <sheetName val="Chart 1c DATA (final diag)"/>
      <sheetName val="Chart 2a"/>
      <sheetName val="Chart 2a DATA"/>
      <sheetName val="Chart 2b"/>
      <sheetName val="Chart 2b DATA"/>
      <sheetName val="Chart 2c"/>
      <sheetName val="Chart 2c DATA"/>
      <sheetName val="Chart 2d"/>
      <sheetName val="Chart 2d DATA"/>
      <sheetName val="Chart 3 (2015)"/>
      <sheetName val="Chart 3 (2015) DATA"/>
      <sheetName val="Chart 3 (2014)"/>
      <sheetName val="Chart 3 (2014) DATA"/>
      <sheetName val="Chart 4 (2015)"/>
      <sheetName val="Chart 4 (2015) DATA"/>
      <sheetName val="Chart 4 (2014)"/>
      <sheetName val="Chart 4 (2014) DATA"/>
      <sheetName val="Chart 5 (2015)"/>
      <sheetName val="Chart 5 (2015) DATA"/>
      <sheetName val="Chart 5 (2014)"/>
      <sheetName val="Chart 5 (2014) DATA"/>
      <sheetName val="Chart 6"/>
      <sheetName val="Chart 6 DATA"/>
      <sheetName val="Chart 7 (2015)"/>
      <sheetName val="Chart 7 (2015) DATA"/>
      <sheetName val="Chart 7 (2014)"/>
      <sheetName val="Chart 7 (2014) DATA"/>
      <sheetName val="Chart 8"/>
      <sheetName val="Chart 9"/>
      <sheetName val="Chart 9 DATA"/>
      <sheetName val="Chart 10 (2015)"/>
      <sheetName val="Chart 10 (2014)"/>
      <sheetName val="Chart 11"/>
      <sheetName val="Chart 12"/>
      <sheetName val="Chart 13 (2015)"/>
      <sheetName val="Chart 13 (2015) DATA"/>
      <sheetName val="Chart 13 (2014)(revised)"/>
      <sheetName val="Chart 13 (2014) DATA (revised)"/>
      <sheetName val="Chart 14a (2015)"/>
      <sheetName val="Chart 14a (2015) DATA"/>
      <sheetName val="Chart 14a (2014)"/>
      <sheetName val="Chart 14a (2014) DATA"/>
      <sheetName val="Chart 14b"/>
      <sheetName val="Chart 14b DATA"/>
      <sheetName val="Chart 15 (2015)"/>
      <sheetName val="Chart 15 (2014)"/>
      <sheetName val="Chart 16a"/>
      <sheetName val="Chart 16b"/>
      <sheetName val="Chart 17a"/>
      <sheetName val="Chart 17a DATA"/>
      <sheetName val="Chart 17b"/>
      <sheetName val="Chart 17b DATA"/>
      <sheetName val="Chart 17c"/>
      <sheetName val="Chart 17c DATA"/>
      <sheetName val="Chart 17d"/>
      <sheetName val="Chart 17d DATA"/>
      <sheetName val="Chart 17e"/>
      <sheetName val="Chart 17e DATA"/>
      <sheetName val="Poisson sub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V3" t="str">
            <v>NHSSCOTLAND</v>
          </cell>
          <cell r="W3" t="str">
            <v>Scotland</v>
          </cell>
          <cell r="X3" t="str">
            <v>Scotland</v>
          </cell>
        </row>
        <row r="4">
          <cell r="V4" t="str">
            <v>Aberdeen Royal Infirmary</v>
          </cell>
          <cell r="W4" t="str">
            <v>ARI</v>
          </cell>
          <cell r="X4" t="str">
            <v>ARI</v>
          </cell>
        </row>
        <row r="5">
          <cell r="V5" t="str">
            <v>Ayr Hospital</v>
          </cell>
          <cell r="W5" t="str">
            <v>Ayr</v>
          </cell>
          <cell r="X5" t="str">
            <v>Ayr</v>
          </cell>
        </row>
        <row r="6">
          <cell r="V6" t="str">
            <v>Balfour Hospital</v>
          </cell>
          <cell r="W6" t="str">
            <v>Balfour</v>
          </cell>
          <cell r="X6" t="str">
            <v>Balfour</v>
          </cell>
        </row>
        <row r="7">
          <cell r="V7" t="str">
            <v>Belford Hospital</v>
          </cell>
          <cell r="W7" t="str">
            <v>Belford*</v>
          </cell>
          <cell r="X7" t="str">
            <v>Belford</v>
          </cell>
        </row>
        <row r="8">
          <cell r="V8" t="str">
            <v>Borders General Hospital</v>
          </cell>
          <cell r="W8" t="str">
            <v>Borders</v>
          </cell>
          <cell r="X8" t="str">
            <v>Borders</v>
          </cell>
        </row>
        <row r="9">
          <cell r="V9" t="str">
            <v>Caithness General Hospital</v>
          </cell>
          <cell r="W9" t="str">
            <v>Caithness*</v>
          </cell>
          <cell r="X9" t="str">
            <v>Caithness</v>
          </cell>
        </row>
        <row r="10">
          <cell r="V10" t="str">
            <v>Crosshouse Hospital</v>
          </cell>
          <cell r="W10" t="str">
            <v>Crosshouse</v>
          </cell>
          <cell r="X10" t="str">
            <v>Crosshouse</v>
          </cell>
        </row>
        <row r="11">
          <cell r="V11" t="str">
            <v>Dr Gray's Hospital</v>
          </cell>
          <cell r="W11" t="str">
            <v>Dr Grays</v>
          </cell>
          <cell r="X11" t="str">
            <v>Dr Grays</v>
          </cell>
        </row>
        <row r="12">
          <cell r="V12" t="str">
            <v>Dumfries &amp; Galloway Royal Infirmary</v>
          </cell>
          <cell r="W12" t="str">
            <v>DGRI</v>
          </cell>
          <cell r="X12" t="str">
            <v>DGRI</v>
          </cell>
        </row>
        <row r="13">
          <cell r="V13" t="str">
            <v>Forth Valley Royal Hospital</v>
          </cell>
          <cell r="W13" t="str">
            <v>FVRH</v>
          </cell>
          <cell r="X13" t="str">
            <v>FVRH</v>
          </cell>
        </row>
        <row r="14">
          <cell r="V14" t="str">
            <v>Galloway Community Hospital</v>
          </cell>
          <cell r="W14" t="str">
            <v>GCH*</v>
          </cell>
          <cell r="X14" t="str">
            <v>GCH</v>
          </cell>
        </row>
        <row r="15">
          <cell r="V15" t="str">
            <v>Gilbert Bain Hospital</v>
          </cell>
          <cell r="W15" t="str">
            <v>Gilbert Bain*</v>
          </cell>
          <cell r="X15" t="str">
            <v>Gilbert Bain</v>
          </cell>
        </row>
        <row r="16">
          <cell r="V16" t="str">
            <v>Glasgow Royal Infirmary</v>
          </cell>
          <cell r="W16" t="str">
            <v>GRI</v>
          </cell>
          <cell r="X16" t="str">
            <v>GRI</v>
          </cell>
        </row>
        <row r="17">
          <cell r="V17" t="str">
            <v>Hairmyres Hospital</v>
          </cell>
          <cell r="W17" t="str">
            <v>Hairmyres</v>
          </cell>
          <cell r="X17" t="str">
            <v>Hairmyres</v>
          </cell>
        </row>
        <row r="18">
          <cell r="V18" t="str">
            <v>Inverclyde Royal Hospital</v>
          </cell>
          <cell r="W18" t="str">
            <v>IRH</v>
          </cell>
          <cell r="X18" t="str">
            <v>IRH</v>
          </cell>
        </row>
        <row r="19">
          <cell r="V19" t="str">
            <v>Lorn &amp; Islands Hospital</v>
          </cell>
          <cell r="W19" t="str">
            <v>L&amp;I</v>
          </cell>
          <cell r="X19" t="str">
            <v>L&amp;I</v>
          </cell>
        </row>
        <row r="20">
          <cell r="V20" t="str">
            <v>Monklands Hospital</v>
          </cell>
          <cell r="W20" t="str">
            <v>Monklands</v>
          </cell>
          <cell r="X20" t="str">
            <v>Monklands</v>
          </cell>
        </row>
        <row r="21">
          <cell r="V21" t="str">
            <v>Ninewells Hospital</v>
          </cell>
          <cell r="W21" t="str">
            <v>Ninewells</v>
          </cell>
          <cell r="X21" t="str">
            <v>Ninewells</v>
          </cell>
        </row>
        <row r="22">
          <cell r="V22" t="str">
            <v>Perth Royal Infirmary</v>
          </cell>
          <cell r="W22" t="str">
            <v>PRI</v>
          </cell>
          <cell r="X22" t="str">
            <v>PRI</v>
          </cell>
        </row>
        <row r="23">
          <cell r="V23" t="str">
            <v>Queen Elizabeth University Hospital - Glasgow</v>
          </cell>
          <cell r="W23" t="str">
            <v>QEUH</v>
          </cell>
          <cell r="X23" t="str">
            <v>QEUH</v>
          </cell>
        </row>
        <row r="24">
          <cell r="V24" t="str">
            <v>Raigmore Hospital</v>
          </cell>
          <cell r="W24" t="str">
            <v>Raigmore</v>
          </cell>
          <cell r="X24" t="str">
            <v>Raigmore</v>
          </cell>
        </row>
        <row r="25">
          <cell r="V25" t="str">
            <v>Royal Alexandra Hospital</v>
          </cell>
          <cell r="W25" t="str">
            <v>RAH</v>
          </cell>
          <cell r="X25" t="str">
            <v>RAH</v>
          </cell>
        </row>
        <row r="26">
          <cell r="V26" t="str">
            <v>Royal Infirmary of Edinburgh</v>
          </cell>
          <cell r="W26" t="str">
            <v>RIE</v>
          </cell>
          <cell r="X26" t="str">
            <v>RIE</v>
          </cell>
        </row>
        <row r="27">
          <cell r="V27" t="str">
            <v>St John's Hospital</v>
          </cell>
          <cell r="W27" t="str">
            <v>SJH</v>
          </cell>
          <cell r="X27" t="str">
            <v>SJH</v>
          </cell>
        </row>
        <row r="28">
          <cell r="V28" t="str">
            <v>Uist &amp; Barra Hospital</v>
          </cell>
          <cell r="W28" t="str">
            <v>Uist &amp; Barra</v>
          </cell>
          <cell r="X28" t="str">
            <v>Uist &amp; Barra</v>
          </cell>
        </row>
        <row r="29">
          <cell r="V29" t="str">
            <v>Victoria Hospital Kirkcaldy</v>
          </cell>
          <cell r="W29" t="str">
            <v>VHK</v>
          </cell>
          <cell r="X29" t="str">
            <v>VHK</v>
          </cell>
        </row>
        <row r="30">
          <cell r="V30" t="str">
            <v>Western General Hospital</v>
          </cell>
          <cell r="W30" t="str">
            <v>WGH</v>
          </cell>
          <cell r="X30" t="str">
            <v>WGH</v>
          </cell>
        </row>
        <row r="31">
          <cell r="V31" t="str">
            <v>Western Isles Hospital</v>
          </cell>
          <cell r="W31" t="str">
            <v>Western Isles</v>
          </cell>
          <cell r="X31" t="str">
            <v>Western Isles</v>
          </cell>
        </row>
        <row r="32">
          <cell r="V32" t="str">
            <v>Wishaw General Hospital</v>
          </cell>
          <cell r="W32" t="str">
            <v>Wishaw</v>
          </cell>
          <cell r="X32" t="str">
            <v>Wishaw</v>
          </cell>
        </row>
        <row r="33">
          <cell r="V33" t="str">
            <v>Queen Margaret Hospital</v>
          </cell>
          <cell r="W33" t="str">
            <v>QMH</v>
          </cell>
          <cell r="X33" t="str">
            <v>QMH</v>
          </cell>
        </row>
        <row r="34">
          <cell r="V34" t="str">
            <v>Stracathro Hospital</v>
          </cell>
          <cell r="W34" t="str">
            <v>Stracathro</v>
          </cell>
          <cell r="X34" t="str">
            <v>Stracathro</v>
          </cell>
        </row>
        <row r="35">
          <cell r="V35" t="str">
            <v>Western Infirmary/Gartnavel General</v>
          </cell>
          <cell r="W35" t="str">
            <v>WIG</v>
          </cell>
          <cell r="X35" t="str">
            <v>WIG</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okeaudit.scot.nhs.uk/Reports/Reports.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showGridLines="0" tabSelected="1" workbookViewId="0">
      <selection sqref="A1:C1"/>
    </sheetView>
  </sheetViews>
  <sheetFormatPr defaultColWidth="9.1796875" defaultRowHeight="12.5" x14ac:dyDescent="0.25"/>
  <cols>
    <col min="1" max="1" width="2.7265625" style="95" customWidth="1"/>
    <col min="2" max="2" width="13.7265625" style="95" customWidth="1"/>
    <col min="3" max="3" width="109.26953125" style="95" customWidth="1"/>
    <col min="4" max="4" width="11.7265625" style="95" hidden="1" customWidth="1"/>
    <col min="5" max="16384" width="9.1796875" style="95"/>
  </cols>
  <sheetData>
    <row r="1" spans="1:5" ht="30" customHeight="1" x14ac:dyDescent="0.25">
      <c r="A1" s="166" t="s">
        <v>148</v>
      </c>
      <c r="B1" s="166"/>
      <c r="C1" s="166"/>
    </row>
    <row r="2" spans="1:5" ht="25" customHeight="1" x14ac:dyDescent="0.25">
      <c r="A2" s="167" t="s">
        <v>130</v>
      </c>
      <c r="B2" s="167"/>
      <c r="C2" s="167"/>
    </row>
    <row r="3" spans="1:5" ht="25" customHeight="1" x14ac:dyDescent="0.25">
      <c r="A3" s="92"/>
      <c r="B3" s="82" t="s">
        <v>137</v>
      </c>
      <c r="C3" s="81"/>
    </row>
    <row r="4" spans="1:5" ht="30" customHeight="1" x14ac:dyDescent="0.25">
      <c r="A4" s="75"/>
      <c r="B4" s="168" t="s">
        <v>140</v>
      </c>
      <c r="C4" s="169"/>
      <c r="D4" s="108" t="s">
        <v>107</v>
      </c>
    </row>
    <row r="5" spans="1:5" ht="52" x14ac:dyDescent="0.25">
      <c r="A5" s="75"/>
      <c r="B5" s="109" t="s">
        <v>138</v>
      </c>
      <c r="C5" s="110" t="s">
        <v>106</v>
      </c>
      <c r="D5" s="108" t="s">
        <v>107</v>
      </c>
    </row>
    <row r="6" spans="1:5" ht="30" customHeight="1" x14ac:dyDescent="0.25">
      <c r="B6" s="111" t="s">
        <v>142</v>
      </c>
      <c r="C6" s="112" t="s">
        <v>170</v>
      </c>
      <c r="D6" s="96"/>
      <c r="E6" s="40"/>
    </row>
    <row r="7" spans="1:5" ht="30" customHeight="1" x14ac:dyDescent="0.25">
      <c r="B7" s="111" t="s">
        <v>136</v>
      </c>
      <c r="C7" s="112" t="s">
        <v>171</v>
      </c>
      <c r="D7" s="96"/>
      <c r="E7" s="40"/>
    </row>
    <row r="8" spans="1:5" ht="30" customHeight="1" x14ac:dyDescent="0.25">
      <c r="B8" s="111" t="s">
        <v>143</v>
      </c>
      <c r="C8" s="112" t="s">
        <v>149</v>
      </c>
      <c r="D8" s="96"/>
      <c r="E8" s="40"/>
    </row>
    <row r="9" spans="1:5" ht="30" customHeight="1" x14ac:dyDescent="0.25">
      <c r="B9" s="111" t="s">
        <v>141</v>
      </c>
      <c r="C9" s="112" t="s">
        <v>150</v>
      </c>
      <c r="D9" s="96"/>
      <c r="E9" s="40"/>
    </row>
    <row r="10" spans="1:5" x14ac:dyDescent="0.25">
      <c r="B10" s="76"/>
      <c r="D10" s="113"/>
      <c r="E10" s="113"/>
    </row>
    <row r="11" spans="1:5" ht="13" x14ac:dyDescent="0.3">
      <c r="B11" s="3" t="s">
        <v>139</v>
      </c>
    </row>
  </sheetData>
  <sheetProtection algorithmName="SHA-512" hashValue="5j3dptXaJb1TLKTYssese39AGiwSUncxxSwvGjogvdGzVRNa2iEgpWlYX/L5cexUOl+Bno+D9Hmw0waURb9ABw==" saltValue="4rN2NOiW21yx8CqVEEHWpg==" spinCount="100000" sheet="1" objects="1" scenarios="1"/>
  <mergeCells count="3">
    <mergeCell ref="A1:C1"/>
    <mergeCell ref="A2:C2"/>
    <mergeCell ref="B4:C4"/>
  </mergeCells>
  <hyperlinks>
    <hyperlink ref="A2:C2" r:id="rId1" display="click here for the SSCA web site where a PDF copy of the Scottish Stroke Improvement Plan may be viewed and/or downloaded"/>
    <hyperlink ref="B6" location="'Chart 6.1'!A1" display="Chart 6.1"/>
    <hyperlink ref="B7" location="'Chart 6.2'!A1" display="Chart 6.2"/>
    <hyperlink ref="B8" location="'Chart 6.3'!A1" display="Chart 6.3"/>
    <hyperlink ref="B9" location="'Table 6.1'!A1" display="Table 6.1"/>
  </hyperlinks>
  <pageMargins left="0.74803149606299213" right="0.74803149606299213" top="0.39370078740157483" bottom="0.74803149606299213" header="0.15748031496062992" footer="0.19685039370078741"/>
  <pageSetup paperSize="9" scale="68" orientation="portrait" r:id="rId2"/>
  <headerFooter alignWithMargins="0">
    <oddFooter>&amp;L&amp;8Scottish Stroke Improvement Programme 2019 Report&amp;R&amp;8© NHS National Services Scotland/Crown Copyright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0"/>
  <sheetViews>
    <sheetView topLeftCell="E1" workbookViewId="0">
      <selection sqref="A1:A2"/>
    </sheetView>
  </sheetViews>
  <sheetFormatPr defaultRowHeight="10" x14ac:dyDescent="0.2"/>
  <cols>
    <col min="1" max="1" width="15.7265625" style="35" customWidth="1"/>
    <col min="2" max="9" width="9.1796875" style="35"/>
    <col min="10" max="12" width="9.7265625" style="35" customWidth="1"/>
    <col min="13" max="15" width="9.7265625" style="35" hidden="1" customWidth="1"/>
    <col min="16" max="16" width="10.453125" style="35" bestFit="1" customWidth="1"/>
    <col min="17" max="17" width="45.7265625" style="35" customWidth="1"/>
    <col min="18" max="21" width="11.7265625" style="56" customWidth="1"/>
    <col min="22" max="257" width="9.1796875" style="35"/>
    <col min="258" max="258" width="15.7265625" style="35" customWidth="1"/>
    <col min="259" max="265" width="9.1796875" style="35"/>
    <col min="266" max="268" width="9.7265625" style="35" customWidth="1"/>
    <col min="269" max="271" width="0" style="35" hidden="1" customWidth="1"/>
    <col min="272" max="272" width="10.453125" style="35" bestFit="1" customWidth="1"/>
    <col min="273" max="273" width="45.7265625" style="35" customWidth="1"/>
    <col min="274" max="277" width="11.7265625" style="35" customWidth="1"/>
    <col min="278" max="513" width="9.1796875" style="35"/>
    <col min="514" max="514" width="15.7265625" style="35" customWidth="1"/>
    <col min="515" max="521" width="9.1796875" style="35"/>
    <col min="522" max="524" width="9.7265625" style="35" customWidth="1"/>
    <col min="525" max="527" width="0" style="35" hidden="1" customWidth="1"/>
    <col min="528" max="528" width="10.453125" style="35" bestFit="1" customWidth="1"/>
    <col min="529" max="529" width="45.7265625" style="35" customWidth="1"/>
    <col min="530" max="533" width="11.7265625" style="35" customWidth="1"/>
    <col min="534" max="769" width="9.1796875" style="35"/>
    <col min="770" max="770" width="15.7265625" style="35" customWidth="1"/>
    <col min="771" max="777" width="9.1796875" style="35"/>
    <col min="778" max="780" width="9.7265625" style="35" customWidth="1"/>
    <col min="781" max="783" width="0" style="35" hidden="1" customWidth="1"/>
    <col min="784" max="784" width="10.453125" style="35" bestFit="1" customWidth="1"/>
    <col min="785" max="785" width="45.7265625" style="35" customWidth="1"/>
    <col min="786" max="789" width="11.7265625" style="35" customWidth="1"/>
    <col min="790" max="1025" width="9.1796875" style="35"/>
    <col min="1026" max="1026" width="15.7265625" style="35" customWidth="1"/>
    <col min="1027" max="1033" width="9.1796875" style="35"/>
    <col min="1034" max="1036" width="9.7265625" style="35" customWidth="1"/>
    <col min="1037" max="1039" width="0" style="35" hidden="1" customWidth="1"/>
    <col min="1040" max="1040" width="10.453125" style="35" bestFit="1" customWidth="1"/>
    <col min="1041" max="1041" width="45.7265625" style="35" customWidth="1"/>
    <col min="1042" max="1045" width="11.7265625" style="35" customWidth="1"/>
    <col min="1046" max="1281" width="9.1796875" style="35"/>
    <col min="1282" max="1282" width="15.7265625" style="35" customWidth="1"/>
    <col min="1283" max="1289" width="9.1796875" style="35"/>
    <col min="1290" max="1292" width="9.7265625" style="35" customWidth="1"/>
    <col min="1293" max="1295" width="0" style="35" hidden="1" customWidth="1"/>
    <col min="1296" max="1296" width="10.453125" style="35" bestFit="1" customWidth="1"/>
    <col min="1297" max="1297" width="45.7265625" style="35" customWidth="1"/>
    <col min="1298" max="1301" width="11.7265625" style="35" customWidth="1"/>
    <col min="1302" max="1537" width="9.1796875" style="35"/>
    <col min="1538" max="1538" width="15.7265625" style="35" customWidth="1"/>
    <col min="1539" max="1545" width="9.1796875" style="35"/>
    <col min="1546" max="1548" width="9.7265625" style="35" customWidth="1"/>
    <col min="1549" max="1551" width="0" style="35" hidden="1" customWidth="1"/>
    <col min="1552" max="1552" width="10.453125" style="35" bestFit="1" customWidth="1"/>
    <col min="1553" max="1553" width="45.7265625" style="35" customWidth="1"/>
    <col min="1554" max="1557" width="11.7265625" style="35" customWidth="1"/>
    <col min="1558" max="1793" width="9.1796875" style="35"/>
    <col min="1794" max="1794" width="15.7265625" style="35" customWidth="1"/>
    <col min="1795" max="1801" width="9.1796875" style="35"/>
    <col min="1802" max="1804" width="9.7265625" style="35" customWidth="1"/>
    <col min="1805" max="1807" width="0" style="35" hidden="1" customWidth="1"/>
    <col min="1808" max="1808" width="10.453125" style="35" bestFit="1" customWidth="1"/>
    <col min="1809" max="1809" width="45.7265625" style="35" customWidth="1"/>
    <col min="1810" max="1813" width="11.7265625" style="35" customWidth="1"/>
    <col min="1814" max="2049" width="9.1796875" style="35"/>
    <col min="2050" max="2050" width="15.7265625" style="35" customWidth="1"/>
    <col min="2051" max="2057" width="9.1796875" style="35"/>
    <col min="2058" max="2060" width="9.7265625" style="35" customWidth="1"/>
    <col min="2061" max="2063" width="0" style="35" hidden="1" customWidth="1"/>
    <col min="2064" max="2064" width="10.453125" style="35" bestFit="1" customWidth="1"/>
    <col min="2065" max="2065" width="45.7265625" style="35" customWidth="1"/>
    <col min="2066" max="2069" width="11.7265625" style="35" customWidth="1"/>
    <col min="2070" max="2305" width="9.1796875" style="35"/>
    <col min="2306" max="2306" width="15.7265625" style="35" customWidth="1"/>
    <col min="2307" max="2313" width="9.1796875" style="35"/>
    <col min="2314" max="2316" width="9.7265625" style="35" customWidth="1"/>
    <col min="2317" max="2319" width="0" style="35" hidden="1" customWidth="1"/>
    <col min="2320" max="2320" width="10.453125" style="35" bestFit="1" customWidth="1"/>
    <col min="2321" max="2321" width="45.7265625" style="35" customWidth="1"/>
    <col min="2322" max="2325" width="11.7265625" style="35" customWidth="1"/>
    <col min="2326" max="2561" width="9.1796875" style="35"/>
    <col min="2562" max="2562" width="15.7265625" style="35" customWidth="1"/>
    <col min="2563" max="2569" width="9.1796875" style="35"/>
    <col min="2570" max="2572" width="9.7265625" style="35" customWidth="1"/>
    <col min="2573" max="2575" width="0" style="35" hidden="1" customWidth="1"/>
    <col min="2576" max="2576" width="10.453125" style="35" bestFit="1" customWidth="1"/>
    <col min="2577" max="2577" width="45.7265625" style="35" customWidth="1"/>
    <col min="2578" max="2581" width="11.7265625" style="35" customWidth="1"/>
    <col min="2582" max="2817" width="9.1796875" style="35"/>
    <col min="2818" max="2818" width="15.7265625" style="35" customWidth="1"/>
    <col min="2819" max="2825" width="9.1796875" style="35"/>
    <col min="2826" max="2828" width="9.7265625" style="35" customWidth="1"/>
    <col min="2829" max="2831" width="0" style="35" hidden="1" customWidth="1"/>
    <col min="2832" max="2832" width="10.453125" style="35" bestFit="1" customWidth="1"/>
    <col min="2833" max="2833" width="45.7265625" style="35" customWidth="1"/>
    <col min="2834" max="2837" width="11.7265625" style="35" customWidth="1"/>
    <col min="2838" max="3073" width="9.1796875" style="35"/>
    <col min="3074" max="3074" width="15.7265625" style="35" customWidth="1"/>
    <col min="3075" max="3081" width="9.1796875" style="35"/>
    <col min="3082" max="3084" width="9.7265625" style="35" customWidth="1"/>
    <col min="3085" max="3087" width="0" style="35" hidden="1" customWidth="1"/>
    <col min="3088" max="3088" width="10.453125" style="35" bestFit="1" customWidth="1"/>
    <col min="3089" max="3089" width="45.7265625" style="35" customWidth="1"/>
    <col min="3090" max="3093" width="11.7265625" style="35" customWidth="1"/>
    <col min="3094" max="3329" width="9.1796875" style="35"/>
    <col min="3330" max="3330" width="15.7265625" style="35" customWidth="1"/>
    <col min="3331" max="3337" width="9.1796875" style="35"/>
    <col min="3338" max="3340" width="9.7265625" style="35" customWidth="1"/>
    <col min="3341" max="3343" width="0" style="35" hidden="1" customWidth="1"/>
    <col min="3344" max="3344" width="10.453125" style="35" bestFit="1" customWidth="1"/>
    <col min="3345" max="3345" width="45.7265625" style="35" customWidth="1"/>
    <col min="3346" max="3349" width="11.7265625" style="35" customWidth="1"/>
    <col min="3350" max="3585" width="9.1796875" style="35"/>
    <col min="3586" max="3586" width="15.7265625" style="35" customWidth="1"/>
    <col min="3587" max="3593" width="9.1796875" style="35"/>
    <col min="3594" max="3596" width="9.7265625" style="35" customWidth="1"/>
    <col min="3597" max="3599" width="0" style="35" hidden="1" customWidth="1"/>
    <col min="3600" max="3600" width="10.453125" style="35" bestFit="1" customWidth="1"/>
    <col min="3601" max="3601" width="45.7265625" style="35" customWidth="1"/>
    <col min="3602" max="3605" width="11.7265625" style="35" customWidth="1"/>
    <col min="3606" max="3841" width="9.1796875" style="35"/>
    <col min="3842" max="3842" width="15.7265625" style="35" customWidth="1"/>
    <col min="3843" max="3849" width="9.1796875" style="35"/>
    <col min="3850" max="3852" width="9.7265625" style="35" customWidth="1"/>
    <col min="3853" max="3855" width="0" style="35" hidden="1" customWidth="1"/>
    <col min="3856" max="3856" width="10.453125" style="35" bestFit="1" customWidth="1"/>
    <col min="3857" max="3857" width="45.7265625" style="35" customWidth="1"/>
    <col min="3858" max="3861" width="11.7265625" style="35" customWidth="1"/>
    <col min="3862" max="4097" width="9.1796875" style="35"/>
    <col min="4098" max="4098" width="15.7265625" style="35" customWidth="1"/>
    <col min="4099" max="4105" width="9.1796875" style="35"/>
    <col min="4106" max="4108" width="9.7265625" style="35" customWidth="1"/>
    <col min="4109" max="4111" width="0" style="35" hidden="1" customWidth="1"/>
    <col min="4112" max="4112" width="10.453125" style="35" bestFit="1" customWidth="1"/>
    <col min="4113" max="4113" width="45.7265625" style="35" customWidth="1"/>
    <col min="4114" max="4117" width="11.7265625" style="35" customWidth="1"/>
    <col min="4118" max="4353" width="9.1796875" style="35"/>
    <col min="4354" max="4354" width="15.7265625" style="35" customWidth="1"/>
    <col min="4355" max="4361" width="9.1796875" style="35"/>
    <col min="4362" max="4364" width="9.7265625" style="35" customWidth="1"/>
    <col min="4365" max="4367" width="0" style="35" hidden="1" customWidth="1"/>
    <col min="4368" max="4368" width="10.453125" style="35" bestFit="1" customWidth="1"/>
    <col min="4369" max="4369" width="45.7265625" style="35" customWidth="1"/>
    <col min="4370" max="4373" width="11.7265625" style="35" customWidth="1"/>
    <col min="4374" max="4609" width="9.1796875" style="35"/>
    <col min="4610" max="4610" width="15.7265625" style="35" customWidth="1"/>
    <col min="4611" max="4617" width="9.1796875" style="35"/>
    <col min="4618" max="4620" width="9.7265625" style="35" customWidth="1"/>
    <col min="4621" max="4623" width="0" style="35" hidden="1" customWidth="1"/>
    <col min="4624" max="4624" width="10.453125" style="35" bestFit="1" customWidth="1"/>
    <col min="4625" max="4625" width="45.7265625" style="35" customWidth="1"/>
    <col min="4626" max="4629" width="11.7265625" style="35" customWidth="1"/>
    <col min="4630" max="4865" width="9.1796875" style="35"/>
    <col min="4866" max="4866" width="15.7265625" style="35" customWidth="1"/>
    <col min="4867" max="4873" width="9.1796875" style="35"/>
    <col min="4874" max="4876" width="9.7265625" style="35" customWidth="1"/>
    <col min="4877" max="4879" width="0" style="35" hidden="1" customWidth="1"/>
    <col min="4880" max="4880" width="10.453125" style="35" bestFit="1" customWidth="1"/>
    <col min="4881" max="4881" width="45.7265625" style="35" customWidth="1"/>
    <col min="4882" max="4885" width="11.7265625" style="35" customWidth="1"/>
    <col min="4886" max="5121" width="9.1796875" style="35"/>
    <col min="5122" max="5122" width="15.7265625" style="35" customWidth="1"/>
    <col min="5123" max="5129" width="9.1796875" style="35"/>
    <col min="5130" max="5132" width="9.7265625" style="35" customWidth="1"/>
    <col min="5133" max="5135" width="0" style="35" hidden="1" customWidth="1"/>
    <col min="5136" max="5136" width="10.453125" style="35" bestFit="1" customWidth="1"/>
    <col min="5137" max="5137" width="45.7265625" style="35" customWidth="1"/>
    <col min="5138" max="5141" width="11.7265625" style="35" customWidth="1"/>
    <col min="5142" max="5377" width="9.1796875" style="35"/>
    <col min="5378" max="5378" width="15.7265625" style="35" customWidth="1"/>
    <col min="5379" max="5385" width="9.1796875" style="35"/>
    <col min="5386" max="5388" width="9.7265625" style="35" customWidth="1"/>
    <col min="5389" max="5391" width="0" style="35" hidden="1" customWidth="1"/>
    <col min="5392" max="5392" width="10.453125" style="35" bestFit="1" customWidth="1"/>
    <col min="5393" max="5393" width="45.7265625" style="35" customWidth="1"/>
    <col min="5394" max="5397" width="11.7265625" style="35" customWidth="1"/>
    <col min="5398" max="5633" width="9.1796875" style="35"/>
    <col min="5634" max="5634" width="15.7265625" style="35" customWidth="1"/>
    <col min="5635" max="5641" width="9.1796875" style="35"/>
    <col min="5642" max="5644" width="9.7265625" style="35" customWidth="1"/>
    <col min="5645" max="5647" width="0" style="35" hidden="1" customWidth="1"/>
    <col min="5648" max="5648" width="10.453125" style="35" bestFit="1" customWidth="1"/>
    <col min="5649" max="5649" width="45.7265625" style="35" customWidth="1"/>
    <col min="5650" max="5653" width="11.7265625" style="35" customWidth="1"/>
    <col min="5654" max="5889" width="9.1796875" style="35"/>
    <col min="5890" max="5890" width="15.7265625" style="35" customWidth="1"/>
    <col min="5891" max="5897" width="9.1796875" style="35"/>
    <col min="5898" max="5900" width="9.7265625" style="35" customWidth="1"/>
    <col min="5901" max="5903" width="0" style="35" hidden="1" customWidth="1"/>
    <col min="5904" max="5904" width="10.453125" style="35" bestFit="1" customWidth="1"/>
    <col min="5905" max="5905" width="45.7265625" style="35" customWidth="1"/>
    <col min="5906" max="5909" width="11.7265625" style="35" customWidth="1"/>
    <col min="5910" max="6145" width="9.1796875" style="35"/>
    <col min="6146" max="6146" width="15.7265625" style="35" customWidth="1"/>
    <col min="6147" max="6153" width="9.1796875" style="35"/>
    <col min="6154" max="6156" width="9.7265625" style="35" customWidth="1"/>
    <col min="6157" max="6159" width="0" style="35" hidden="1" customWidth="1"/>
    <col min="6160" max="6160" width="10.453125" style="35" bestFit="1" customWidth="1"/>
    <col min="6161" max="6161" width="45.7265625" style="35" customWidth="1"/>
    <col min="6162" max="6165" width="11.7265625" style="35" customWidth="1"/>
    <col min="6166" max="6401" width="9.1796875" style="35"/>
    <col min="6402" max="6402" width="15.7265625" style="35" customWidth="1"/>
    <col min="6403" max="6409" width="9.1796875" style="35"/>
    <col min="6410" max="6412" width="9.7265625" style="35" customWidth="1"/>
    <col min="6413" max="6415" width="0" style="35" hidden="1" customWidth="1"/>
    <col min="6416" max="6416" width="10.453125" style="35" bestFit="1" customWidth="1"/>
    <col min="6417" max="6417" width="45.7265625" style="35" customWidth="1"/>
    <col min="6418" max="6421" width="11.7265625" style="35" customWidth="1"/>
    <col min="6422" max="6657" width="9.1796875" style="35"/>
    <col min="6658" max="6658" width="15.7265625" style="35" customWidth="1"/>
    <col min="6659" max="6665" width="9.1796875" style="35"/>
    <col min="6666" max="6668" width="9.7265625" style="35" customWidth="1"/>
    <col min="6669" max="6671" width="0" style="35" hidden="1" customWidth="1"/>
    <col min="6672" max="6672" width="10.453125" style="35" bestFit="1" customWidth="1"/>
    <col min="6673" max="6673" width="45.7265625" style="35" customWidth="1"/>
    <col min="6674" max="6677" width="11.7265625" style="35" customWidth="1"/>
    <col min="6678" max="6913" width="9.1796875" style="35"/>
    <col min="6914" max="6914" width="15.7265625" style="35" customWidth="1"/>
    <col min="6915" max="6921" width="9.1796875" style="35"/>
    <col min="6922" max="6924" width="9.7265625" style="35" customWidth="1"/>
    <col min="6925" max="6927" width="0" style="35" hidden="1" customWidth="1"/>
    <col min="6928" max="6928" width="10.453125" style="35" bestFit="1" customWidth="1"/>
    <col min="6929" max="6929" width="45.7265625" style="35" customWidth="1"/>
    <col min="6930" max="6933" width="11.7265625" style="35" customWidth="1"/>
    <col min="6934" max="7169" width="9.1796875" style="35"/>
    <col min="7170" max="7170" width="15.7265625" style="35" customWidth="1"/>
    <col min="7171" max="7177" width="9.1796875" style="35"/>
    <col min="7178" max="7180" width="9.7265625" style="35" customWidth="1"/>
    <col min="7181" max="7183" width="0" style="35" hidden="1" customWidth="1"/>
    <col min="7184" max="7184" width="10.453125" style="35" bestFit="1" customWidth="1"/>
    <col min="7185" max="7185" width="45.7265625" style="35" customWidth="1"/>
    <col min="7186" max="7189" width="11.7265625" style="35" customWidth="1"/>
    <col min="7190" max="7425" width="9.1796875" style="35"/>
    <col min="7426" max="7426" width="15.7265625" style="35" customWidth="1"/>
    <col min="7427" max="7433" width="9.1796875" style="35"/>
    <col min="7434" max="7436" width="9.7265625" style="35" customWidth="1"/>
    <col min="7437" max="7439" width="0" style="35" hidden="1" customWidth="1"/>
    <col min="7440" max="7440" width="10.453125" style="35" bestFit="1" customWidth="1"/>
    <col min="7441" max="7441" width="45.7265625" style="35" customWidth="1"/>
    <col min="7442" max="7445" width="11.7265625" style="35" customWidth="1"/>
    <col min="7446" max="7681" width="9.1796875" style="35"/>
    <col min="7682" max="7682" width="15.7265625" style="35" customWidth="1"/>
    <col min="7683" max="7689" width="9.1796875" style="35"/>
    <col min="7690" max="7692" width="9.7265625" style="35" customWidth="1"/>
    <col min="7693" max="7695" width="0" style="35" hidden="1" customWidth="1"/>
    <col min="7696" max="7696" width="10.453125" style="35" bestFit="1" customWidth="1"/>
    <col min="7697" max="7697" width="45.7265625" style="35" customWidth="1"/>
    <col min="7698" max="7701" width="11.7265625" style="35" customWidth="1"/>
    <col min="7702" max="7937" width="9.1796875" style="35"/>
    <col min="7938" max="7938" width="15.7265625" style="35" customWidth="1"/>
    <col min="7939" max="7945" width="9.1796875" style="35"/>
    <col min="7946" max="7948" width="9.7265625" style="35" customWidth="1"/>
    <col min="7949" max="7951" width="0" style="35" hidden="1" customWidth="1"/>
    <col min="7952" max="7952" width="10.453125" style="35" bestFit="1" customWidth="1"/>
    <col min="7953" max="7953" width="45.7265625" style="35" customWidth="1"/>
    <col min="7954" max="7957" width="11.7265625" style="35" customWidth="1"/>
    <col min="7958" max="8193" width="9.1796875" style="35"/>
    <col min="8194" max="8194" width="15.7265625" style="35" customWidth="1"/>
    <col min="8195" max="8201" width="9.1796875" style="35"/>
    <col min="8202" max="8204" width="9.7265625" style="35" customWidth="1"/>
    <col min="8205" max="8207" width="0" style="35" hidden="1" customWidth="1"/>
    <col min="8208" max="8208" width="10.453125" style="35" bestFit="1" customWidth="1"/>
    <col min="8209" max="8209" width="45.7265625" style="35" customWidth="1"/>
    <col min="8210" max="8213" width="11.7265625" style="35" customWidth="1"/>
    <col min="8214" max="8449" width="9.1796875" style="35"/>
    <col min="8450" max="8450" width="15.7265625" style="35" customWidth="1"/>
    <col min="8451" max="8457" width="9.1796875" style="35"/>
    <col min="8458" max="8460" width="9.7265625" style="35" customWidth="1"/>
    <col min="8461" max="8463" width="0" style="35" hidden="1" customWidth="1"/>
    <col min="8464" max="8464" width="10.453125" style="35" bestFit="1" customWidth="1"/>
    <col min="8465" max="8465" width="45.7265625" style="35" customWidth="1"/>
    <col min="8466" max="8469" width="11.7265625" style="35" customWidth="1"/>
    <col min="8470" max="8705" width="9.1796875" style="35"/>
    <col min="8706" max="8706" width="15.7265625" style="35" customWidth="1"/>
    <col min="8707" max="8713" width="9.1796875" style="35"/>
    <col min="8714" max="8716" width="9.7265625" style="35" customWidth="1"/>
    <col min="8717" max="8719" width="0" style="35" hidden="1" customWidth="1"/>
    <col min="8720" max="8720" width="10.453125" style="35" bestFit="1" customWidth="1"/>
    <col min="8721" max="8721" width="45.7265625" style="35" customWidth="1"/>
    <col min="8722" max="8725" width="11.7265625" style="35" customWidth="1"/>
    <col min="8726" max="8961" width="9.1796875" style="35"/>
    <col min="8962" max="8962" width="15.7265625" style="35" customWidth="1"/>
    <col min="8963" max="8969" width="9.1796875" style="35"/>
    <col min="8970" max="8972" width="9.7265625" style="35" customWidth="1"/>
    <col min="8973" max="8975" width="0" style="35" hidden="1" customWidth="1"/>
    <col min="8976" max="8976" width="10.453125" style="35" bestFit="1" customWidth="1"/>
    <col min="8977" max="8977" width="45.7265625" style="35" customWidth="1"/>
    <col min="8978" max="8981" width="11.7265625" style="35" customWidth="1"/>
    <col min="8982" max="9217" width="9.1796875" style="35"/>
    <col min="9218" max="9218" width="15.7265625" style="35" customWidth="1"/>
    <col min="9219" max="9225" width="9.1796875" style="35"/>
    <col min="9226" max="9228" width="9.7265625" style="35" customWidth="1"/>
    <col min="9229" max="9231" width="0" style="35" hidden="1" customWidth="1"/>
    <col min="9232" max="9232" width="10.453125" style="35" bestFit="1" customWidth="1"/>
    <col min="9233" max="9233" width="45.7265625" style="35" customWidth="1"/>
    <col min="9234" max="9237" width="11.7265625" style="35" customWidth="1"/>
    <col min="9238" max="9473" width="9.1796875" style="35"/>
    <col min="9474" max="9474" width="15.7265625" style="35" customWidth="1"/>
    <col min="9475" max="9481" width="9.1796875" style="35"/>
    <col min="9482" max="9484" width="9.7265625" style="35" customWidth="1"/>
    <col min="9485" max="9487" width="0" style="35" hidden="1" customWidth="1"/>
    <col min="9488" max="9488" width="10.453125" style="35" bestFit="1" customWidth="1"/>
    <col min="9489" max="9489" width="45.7265625" style="35" customWidth="1"/>
    <col min="9490" max="9493" width="11.7265625" style="35" customWidth="1"/>
    <col min="9494" max="9729" width="9.1796875" style="35"/>
    <col min="9730" max="9730" width="15.7265625" style="35" customWidth="1"/>
    <col min="9731" max="9737" width="9.1796875" style="35"/>
    <col min="9738" max="9740" width="9.7265625" style="35" customWidth="1"/>
    <col min="9741" max="9743" width="0" style="35" hidden="1" customWidth="1"/>
    <col min="9744" max="9744" width="10.453125" style="35" bestFit="1" customWidth="1"/>
    <col min="9745" max="9745" width="45.7265625" style="35" customWidth="1"/>
    <col min="9746" max="9749" width="11.7265625" style="35" customWidth="1"/>
    <col min="9750" max="9985" width="9.1796875" style="35"/>
    <col min="9986" max="9986" width="15.7265625" style="35" customWidth="1"/>
    <col min="9987" max="9993" width="9.1796875" style="35"/>
    <col min="9994" max="9996" width="9.7265625" style="35" customWidth="1"/>
    <col min="9997" max="9999" width="0" style="35" hidden="1" customWidth="1"/>
    <col min="10000" max="10000" width="10.453125" style="35" bestFit="1" customWidth="1"/>
    <col min="10001" max="10001" width="45.7265625" style="35" customWidth="1"/>
    <col min="10002" max="10005" width="11.7265625" style="35" customWidth="1"/>
    <col min="10006" max="10241" width="9.1796875" style="35"/>
    <col min="10242" max="10242" width="15.7265625" style="35" customWidth="1"/>
    <col min="10243" max="10249" width="9.1796875" style="35"/>
    <col min="10250" max="10252" width="9.7265625" style="35" customWidth="1"/>
    <col min="10253" max="10255" width="0" style="35" hidden="1" customWidth="1"/>
    <col min="10256" max="10256" width="10.453125" style="35" bestFit="1" customWidth="1"/>
    <col min="10257" max="10257" width="45.7265625" style="35" customWidth="1"/>
    <col min="10258" max="10261" width="11.7265625" style="35" customWidth="1"/>
    <col min="10262" max="10497" width="9.1796875" style="35"/>
    <col min="10498" max="10498" width="15.7265625" style="35" customWidth="1"/>
    <col min="10499" max="10505" width="9.1796875" style="35"/>
    <col min="10506" max="10508" width="9.7265625" style="35" customWidth="1"/>
    <col min="10509" max="10511" width="0" style="35" hidden="1" customWidth="1"/>
    <col min="10512" max="10512" width="10.453125" style="35" bestFit="1" customWidth="1"/>
    <col min="10513" max="10513" width="45.7265625" style="35" customWidth="1"/>
    <col min="10514" max="10517" width="11.7265625" style="35" customWidth="1"/>
    <col min="10518" max="10753" width="9.1796875" style="35"/>
    <col min="10754" max="10754" width="15.7265625" style="35" customWidth="1"/>
    <col min="10755" max="10761" width="9.1796875" style="35"/>
    <col min="10762" max="10764" width="9.7265625" style="35" customWidth="1"/>
    <col min="10765" max="10767" width="0" style="35" hidden="1" customWidth="1"/>
    <col min="10768" max="10768" width="10.453125" style="35" bestFit="1" customWidth="1"/>
    <col min="10769" max="10769" width="45.7265625" style="35" customWidth="1"/>
    <col min="10770" max="10773" width="11.7265625" style="35" customWidth="1"/>
    <col min="10774" max="11009" width="9.1796875" style="35"/>
    <col min="11010" max="11010" width="15.7265625" style="35" customWidth="1"/>
    <col min="11011" max="11017" width="9.1796875" style="35"/>
    <col min="11018" max="11020" width="9.7265625" style="35" customWidth="1"/>
    <col min="11021" max="11023" width="0" style="35" hidden="1" customWidth="1"/>
    <col min="11024" max="11024" width="10.453125" style="35" bestFit="1" customWidth="1"/>
    <col min="11025" max="11025" width="45.7265625" style="35" customWidth="1"/>
    <col min="11026" max="11029" width="11.7265625" style="35" customWidth="1"/>
    <col min="11030" max="11265" width="9.1796875" style="35"/>
    <col min="11266" max="11266" width="15.7265625" style="35" customWidth="1"/>
    <col min="11267" max="11273" width="9.1796875" style="35"/>
    <col min="11274" max="11276" width="9.7265625" style="35" customWidth="1"/>
    <col min="11277" max="11279" width="0" style="35" hidden="1" customWidth="1"/>
    <col min="11280" max="11280" width="10.453125" style="35" bestFit="1" customWidth="1"/>
    <col min="11281" max="11281" width="45.7265625" style="35" customWidth="1"/>
    <col min="11282" max="11285" width="11.7265625" style="35" customWidth="1"/>
    <col min="11286" max="11521" width="9.1796875" style="35"/>
    <col min="11522" max="11522" width="15.7265625" style="35" customWidth="1"/>
    <col min="11523" max="11529" width="9.1796875" style="35"/>
    <col min="11530" max="11532" width="9.7265625" style="35" customWidth="1"/>
    <col min="11533" max="11535" width="0" style="35" hidden="1" customWidth="1"/>
    <col min="11536" max="11536" width="10.453125" style="35" bestFit="1" customWidth="1"/>
    <col min="11537" max="11537" width="45.7265625" style="35" customWidth="1"/>
    <col min="11538" max="11541" width="11.7265625" style="35" customWidth="1"/>
    <col min="11542" max="11777" width="9.1796875" style="35"/>
    <col min="11778" max="11778" width="15.7265625" style="35" customWidth="1"/>
    <col min="11779" max="11785" width="9.1796875" style="35"/>
    <col min="11786" max="11788" width="9.7265625" style="35" customWidth="1"/>
    <col min="11789" max="11791" width="0" style="35" hidden="1" customWidth="1"/>
    <col min="11792" max="11792" width="10.453125" style="35" bestFit="1" customWidth="1"/>
    <col min="11793" max="11793" width="45.7265625" style="35" customWidth="1"/>
    <col min="11794" max="11797" width="11.7265625" style="35" customWidth="1"/>
    <col min="11798" max="12033" width="9.1796875" style="35"/>
    <col min="12034" max="12034" width="15.7265625" style="35" customWidth="1"/>
    <col min="12035" max="12041" width="9.1796875" style="35"/>
    <col min="12042" max="12044" width="9.7265625" style="35" customWidth="1"/>
    <col min="12045" max="12047" width="0" style="35" hidden="1" customWidth="1"/>
    <col min="12048" max="12048" width="10.453125" style="35" bestFit="1" customWidth="1"/>
    <col min="12049" max="12049" width="45.7265625" style="35" customWidth="1"/>
    <col min="12050" max="12053" width="11.7265625" style="35" customWidth="1"/>
    <col min="12054" max="12289" width="9.1796875" style="35"/>
    <col min="12290" max="12290" width="15.7265625" style="35" customWidth="1"/>
    <col min="12291" max="12297" width="9.1796875" style="35"/>
    <col min="12298" max="12300" width="9.7265625" style="35" customWidth="1"/>
    <col min="12301" max="12303" width="0" style="35" hidden="1" customWidth="1"/>
    <col min="12304" max="12304" width="10.453125" style="35" bestFit="1" customWidth="1"/>
    <col min="12305" max="12305" width="45.7265625" style="35" customWidth="1"/>
    <col min="12306" max="12309" width="11.7265625" style="35" customWidth="1"/>
    <col min="12310" max="12545" width="9.1796875" style="35"/>
    <col min="12546" max="12546" width="15.7265625" style="35" customWidth="1"/>
    <col min="12547" max="12553" width="9.1796875" style="35"/>
    <col min="12554" max="12556" width="9.7265625" style="35" customWidth="1"/>
    <col min="12557" max="12559" width="0" style="35" hidden="1" customWidth="1"/>
    <col min="12560" max="12560" width="10.453125" style="35" bestFit="1" customWidth="1"/>
    <col min="12561" max="12561" width="45.7265625" style="35" customWidth="1"/>
    <col min="12562" max="12565" width="11.7265625" style="35" customWidth="1"/>
    <col min="12566" max="12801" width="9.1796875" style="35"/>
    <col min="12802" max="12802" width="15.7265625" style="35" customWidth="1"/>
    <col min="12803" max="12809" width="9.1796875" style="35"/>
    <col min="12810" max="12812" width="9.7265625" style="35" customWidth="1"/>
    <col min="12813" max="12815" width="0" style="35" hidden="1" customWidth="1"/>
    <col min="12816" max="12816" width="10.453125" style="35" bestFit="1" customWidth="1"/>
    <col min="12817" max="12817" width="45.7265625" style="35" customWidth="1"/>
    <col min="12818" max="12821" width="11.7265625" style="35" customWidth="1"/>
    <col min="12822" max="13057" width="9.1796875" style="35"/>
    <col min="13058" max="13058" width="15.7265625" style="35" customWidth="1"/>
    <col min="13059" max="13065" width="9.1796875" style="35"/>
    <col min="13066" max="13068" width="9.7265625" style="35" customWidth="1"/>
    <col min="13069" max="13071" width="0" style="35" hidden="1" customWidth="1"/>
    <col min="13072" max="13072" width="10.453125" style="35" bestFit="1" customWidth="1"/>
    <col min="13073" max="13073" width="45.7265625" style="35" customWidth="1"/>
    <col min="13074" max="13077" width="11.7265625" style="35" customWidth="1"/>
    <col min="13078" max="13313" width="9.1796875" style="35"/>
    <col min="13314" max="13314" width="15.7265625" style="35" customWidth="1"/>
    <col min="13315" max="13321" width="9.1796875" style="35"/>
    <col min="13322" max="13324" width="9.7265625" style="35" customWidth="1"/>
    <col min="13325" max="13327" width="0" style="35" hidden="1" customWidth="1"/>
    <col min="13328" max="13328" width="10.453125" style="35" bestFit="1" customWidth="1"/>
    <col min="13329" max="13329" width="45.7265625" style="35" customWidth="1"/>
    <col min="13330" max="13333" width="11.7265625" style="35" customWidth="1"/>
    <col min="13334" max="13569" width="9.1796875" style="35"/>
    <col min="13570" max="13570" width="15.7265625" style="35" customWidth="1"/>
    <col min="13571" max="13577" width="9.1796875" style="35"/>
    <col min="13578" max="13580" width="9.7265625" style="35" customWidth="1"/>
    <col min="13581" max="13583" width="0" style="35" hidden="1" customWidth="1"/>
    <col min="13584" max="13584" width="10.453125" style="35" bestFit="1" customWidth="1"/>
    <col min="13585" max="13585" width="45.7265625" style="35" customWidth="1"/>
    <col min="13586" max="13589" width="11.7265625" style="35" customWidth="1"/>
    <col min="13590" max="13825" width="9.1796875" style="35"/>
    <col min="13826" max="13826" width="15.7265625" style="35" customWidth="1"/>
    <col min="13827" max="13833" width="9.1796875" style="35"/>
    <col min="13834" max="13836" width="9.7265625" style="35" customWidth="1"/>
    <col min="13837" max="13839" width="0" style="35" hidden="1" customWidth="1"/>
    <col min="13840" max="13840" width="10.453125" style="35" bestFit="1" customWidth="1"/>
    <col min="13841" max="13841" width="45.7265625" style="35" customWidth="1"/>
    <col min="13842" max="13845" width="11.7265625" style="35" customWidth="1"/>
    <col min="13846" max="14081" width="9.1796875" style="35"/>
    <col min="14082" max="14082" width="15.7265625" style="35" customWidth="1"/>
    <col min="14083" max="14089" width="9.1796875" style="35"/>
    <col min="14090" max="14092" width="9.7265625" style="35" customWidth="1"/>
    <col min="14093" max="14095" width="0" style="35" hidden="1" customWidth="1"/>
    <col min="14096" max="14096" width="10.453125" style="35" bestFit="1" customWidth="1"/>
    <col min="14097" max="14097" width="45.7265625" style="35" customWidth="1"/>
    <col min="14098" max="14101" width="11.7265625" style="35" customWidth="1"/>
    <col min="14102" max="14337" width="9.1796875" style="35"/>
    <col min="14338" max="14338" width="15.7265625" style="35" customWidth="1"/>
    <col min="14339" max="14345" width="9.1796875" style="35"/>
    <col min="14346" max="14348" width="9.7265625" style="35" customWidth="1"/>
    <col min="14349" max="14351" width="0" style="35" hidden="1" customWidth="1"/>
    <col min="14352" max="14352" width="10.453125" style="35" bestFit="1" customWidth="1"/>
    <col min="14353" max="14353" width="45.7265625" style="35" customWidth="1"/>
    <col min="14354" max="14357" width="11.7265625" style="35" customWidth="1"/>
    <col min="14358" max="14593" width="9.1796875" style="35"/>
    <col min="14594" max="14594" width="15.7265625" style="35" customWidth="1"/>
    <col min="14595" max="14601" width="9.1796875" style="35"/>
    <col min="14602" max="14604" width="9.7265625" style="35" customWidth="1"/>
    <col min="14605" max="14607" width="0" style="35" hidden="1" customWidth="1"/>
    <col min="14608" max="14608" width="10.453125" style="35" bestFit="1" customWidth="1"/>
    <col min="14609" max="14609" width="45.7265625" style="35" customWidth="1"/>
    <col min="14610" max="14613" width="11.7265625" style="35" customWidth="1"/>
    <col min="14614" max="14849" width="9.1796875" style="35"/>
    <col min="14850" max="14850" width="15.7265625" style="35" customWidth="1"/>
    <col min="14851" max="14857" width="9.1796875" style="35"/>
    <col min="14858" max="14860" width="9.7265625" style="35" customWidth="1"/>
    <col min="14861" max="14863" width="0" style="35" hidden="1" customWidth="1"/>
    <col min="14864" max="14864" width="10.453125" style="35" bestFit="1" customWidth="1"/>
    <col min="14865" max="14865" width="45.7265625" style="35" customWidth="1"/>
    <col min="14866" max="14869" width="11.7265625" style="35" customWidth="1"/>
    <col min="14870" max="15105" width="9.1796875" style="35"/>
    <col min="15106" max="15106" width="15.7265625" style="35" customWidth="1"/>
    <col min="15107" max="15113" width="9.1796875" style="35"/>
    <col min="15114" max="15116" width="9.7265625" style="35" customWidth="1"/>
    <col min="15117" max="15119" width="0" style="35" hidden="1" customWidth="1"/>
    <col min="15120" max="15120" width="10.453125" style="35" bestFit="1" customWidth="1"/>
    <col min="15121" max="15121" width="45.7265625" style="35" customWidth="1"/>
    <col min="15122" max="15125" width="11.7265625" style="35" customWidth="1"/>
    <col min="15126" max="15361" width="9.1796875" style="35"/>
    <col min="15362" max="15362" width="15.7265625" style="35" customWidth="1"/>
    <col min="15363" max="15369" width="9.1796875" style="35"/>
    <col min="15370" max="15372" width="9.7265625" style="35" customWidth="1"/>
    <col min="15373" max="15375" width="0" style="35" hidden="1" customWidth="1"/>
    <col min="15376" max="15376" width="10.453125" style="35" bestFit="1" customWidth="1"/>
    <col min="15377" max="15377" width="45.7265625" style="35" customWidth="1"/>
    <col min="15378" max="15381" width="11.7265625" style="35" customWidth="1"/>
    <col min="15382" max="15617" width="9.1796875" style="35"/>
    <col min="15618" max="15618" width="15.7265625" style="35" customWidth="1"/>
    <col min="15619" max="15625" width="9.1796875" style="35"/>
    <col min="15626" max="15628" width="9.7265625" style="35" customWidth="1"/>
    <col min="15629" max="15631" width="0" style="35" hidden="1" customWidth="1"/>
    <col min="15632" max="15632" width="10.453125" style="35" bestFit="1" customWidth="1"/>
    <col min="15633" max="15633" width="45.7265625" style="35" customWidth="1"/>
    <col min="15634" max="15637" width="11.7265625" style="35" customWidth="1"/>
    <col min="15638" max="15873" width="9.1796875" style="35"/>
    <col min="15874" max="15874" width="15.7265625" style="35" customWidth="1"/>
    <col min="15875" max="15881" width="9.1796875" style="35"/>
    <col min="15882" max="15884" width="9.7265625" style="35" customWidth="1"/>
    <col min="15885" max="15887" width="0" style="35" hidden="1" customWidth="1"/>
    <col min="15888" max="15888" width="10.453125" style="35" bestFit="1" customWidth="1"/>
    <col min="15889" max="15889" width="45.7265625" style="35" customWidth="1"/>
    <col min="15890" max="15893" width="11.7265625" style="35" customWidth="1"/>
    <col min="15894" max="16129" width="9.1796875" style="35"/>
    <col min="16130" max="16130" width="15.7265625" style="35" customWidth="1"/>
    <col min="16131" max="16137" width="9.1796875" style="35"/>
    <col min="16138" max="16140" width="9.7265625" style="35" customWidth="1"/>
    <col min="16141" max="16143" width="0" style="35" hidden="1" customWidth="1"/>
    <col min="16144" max="16144" width="10.453125" style="35" bestFit="1" customWidth="1"/>
    <col min="16145" max="16145" width="45.7265625" style="35" customWidth="1"/>
    <col min="16146" max="16149" width="11.7265625" style="35" customWidth="1"/>
    <col min="16150" max="16384" width="9.1796875" style="35"/>
  </cols>
  <sheetData>
    <row r="1" spans="1:26" ht="15" customHeight="1" x14ac:dyDescent="0.2">
      <c r="A1" s="195" t="s">
        <v>12</v>
      </c>
      <c r="B1" s="197" t="s">
        <v>29</v>
      </c>
      <c r="C1" s="198"/>
      <c r="D1" s="198"/>
      <c r="E1" s="198"/>
      <c r="F1" s="198"/>
      <c r="G1" s="198"/>
      <c r="H1" s="198"/>
      <c r="I1" s="198"/>
      <c r="J1" s="41"/>
      <c r="K1" s="42"/>
      <c r="L1" s="42"/>
      <c r="M1" s="42"/>
      <c r="N1" s="42"/>
      <c r="O1" s="42"/>
      <c r="P1" s="199" t="s">
        <v>7</v>
      </c>
      <c r="Q1" s="200"/>
      <c r="R1" s="199">
        <v>2017</v>
      </c>
      <c r="S1" s="199"/>
      <c r="T1" s="199">
        <v>2018</v>
      </c>
      <c r="U1" s="199"/>
    </row>
    <row r="2" spans="1:26" ht="23.25" customHeight="1" x14ac:dyDescent="0.2">
      <c r="A2" s="196"/>
      <c r="B2" s="97" t="s">
        <v>131</v>
      </c>
      <c r="C2" s="97" t="s">
        <v>153</v>
      </c>
      <c r="D2" s="98" t="s">
        <v>133</v>
      </c>
      <c r="E2" s="98" t="s">
        <v>134</v>
      </c>
      <c r="F2" s="201" t="s">
        <v>154</v>
      </c>
      <c r="G2" s="201"/>
      <c r="H2" s="201" t="s">
        <v>155</v>
      </c>
      <c r="I2" s="202"/>
      <c r="J2" s="43" t="s">
        <v>132</v>
      </c>
      <c r="K2" s="44" t="s">
        <v>156</v>
      </c>
      <c r="L2" s="45" t="s">
        <v>9</v>
      </c>
      <c r="M2" s="46" t="s">
        <v>6</v>
      </c>
      <c r="N2" s="46" t="s">
        <v>5</v>
      </c>
      <c r="O2" s="47" t="s">
        <v>10</v>
      </c>
      <c r="P2" s="99" t="s">
        <v>11</v>
      </c>
      <c r="Q2" s="100" t="s">
        <v>12</v>
      </c>
      <c r="R2" s="100" t="s">
        <v>13</v>
      </c>
      <c r="S2" s="100" t="s">
        <v>14</v>
      </c>
      <c r="T2" s="100" t="s">
        <v>13</v>
      </c>
      <c r="U2" s="100" t="s">
        <v>14</v>
      </c>
      <c r="W2" s="84"/>
      <c r="X2" s="84"/>
      <c r="Y2" s="84"/>
      <c r="Z2" s="84"/>
    </row>
    <row r="3" spans="1:26" ht="12" x14ac:dyDescent="0.2">
      <c r="A3" s="48" t="str">
        <f t="shared" ref="A3" si="0">P3&amp;" (n="&amp;VLOOKUP(P3,$P$3:$U$30,6,FALSE)&amp;")"</f>
        <v>Scotland (n=1008)</v>
      </c>
      <c r="B3" s="49">
        <f t="shared" ref="B3" si="1">IF(ISERROR(R3/S3*100),"-",R3/S3*100)</f>
        <v>59.402121504339448</v>
      </c>
      <c r="C3" s="49">
        <f t="shared" ref="C3" si="2">IF(ISERROR(T3/U3*100),SUM(1*0.00000001),T3/U3*100)</f>
        <v>60.317460317460316</v>
      </c>
      <c r="D3" s="49">
        <f>50</f>
        <v>50</v>
      </c>
      <c r="E3" s="49">
        <f>80</f>
        <v>80</v>
      </c>
      <c r="F3" s="101">
        <f t="shared" ref="F3" si="3">IF(ISERROR(SUM(1*MID(J3,1,FIND(" - ",J3)-1))),"-",SUM(1*MID(J3,1,FIND(" - ",J3)-1)))</f>
        <v>56</v>
      </c>
      <c r="G3" s="50">
        <f t="shared" ref="G3" si="4">IF(ISERROR(SUM(1*MID(J3,FIND(" - ",J3)+2,LEN(J3)))),"-",SUM(1*MID(J3,FIND(" - ",J3)+2,LEN(J3))))</f>
        <v>62</v>
      </c>
      <c r="H3" s="50">
        <f t="shared" ref="H3" si="5">IF(ISERROR(SUM(1*MID(K3,1,FIND(" - ",K3)-1))),"-",SUM(1*MID(K3,1,FIND(" - ",K3)-1)))</f>
        <v>57</v>
      </c>
      <c r="I3" s="50">
        <f t="shared" ref="I3" si="6">IF(ISERROR(SUM(1*MID(K3,FIND(" - ",K3)+2,LEN(K3)))),"-",SUM(1*MID(K3,FIND(" - ",K3)+2,LEN(K3))))</f>
        <v>63</v>
      </c>
      <c r="J3" s="51" t="str">
        <f t="shared" ref="J3" si="7">IF(AND(S3&gt;0,ROUND(SUM(100*((2*R3+1.96^2)-(1.96*(SQRT(1.96^2+4*R3*(1-(R3/S3))))))/(2*(S3+1.96^2))),0)&lt;0),CONCATENATE(SUM(1*0)," - ",ROUND(SUM(100*((2*R3+1.96^2)+(1.96*(SQRT(1.96^2+4*R3*(1-(R3/S3))))))/(2*(S3+1.96^2))),0)),IF(AND(S3&gt;0,ROUND(SUM(100*((2*R3+1.96^2)-(1.96*(SQRT(1.96^2+4*R3*(1-(R3/S3))))))/(2*(S3+1.96^2))),0)&gt;=0),CONCATENATE(ROUND(SUM(100*((2*R3+1.96^2)-(1.96*(SQRT(1.96^2+4*R3*(1-(R3/S3))))))/(2*(S3+1.96^2))),0)," - ",ROUND(SUM(100*((2*R3+1.96^2)+(1.96*(SQRT(1.96^2+4*R3*(1-(R3/S3))))))/(2*(S3+1.96^2))),0)),""))</f>
        <v>56 - 62</v>
      </c>
      <c r="K3" s="52" t="str">
        <f t="shared" ref="K3" si="8">IF(AND(U3&gt;0,ROUND(SUM(100*((2*T3+1.96^2)-(1.96*(SQRT(1.96^2+4*T3*(1-(T3/U3))))))/(2*(U3+1.96^2))),0)&lt;0),CONCATENATE(SUM(1*0)," - ",ROUND(SUM(100*((2*T3+1.96^2)+(1.96*(SQRT(1.96^2+4*T3*(1-(T3/U3))))))/(2*(U3+1.96^2))),0)),IF(AND(U3&gt;0,ROUND(SUM(100*((2*T3+1.96^2)-(1.96*(SQRT(1.96^2+4*T3*(1-(T3/U3))))))/(2*(U3+1.96^2))),0)&gt;=0),CONCATENATE(ROUND(SUM(100*((2*T3+1.96^2)-(1.96*(SQRT(1.96^2+4*T3*(1-(T3/U3))))))/(2*(U3+1.96^2))),0)," - ",ROUND(SUM(100*((2*T3+1.96^2)+(1.96*(SQRT(1.96^2+4*T3*(1-(T3/U3))))))/(2*(U3+1.96^2))),0)),""))</f>
        <v>57 - 63</v>
      </c>
      <c r="L3" s="53">
        <f t="shared" ref="L3" si="9">C3-B3</f>
        <v>0.91533881312086862</v>
      </c>
      <c r="M3" s="57">
        <f t="shared" ref="M3" si="10">((T3/U3)-(R3/S3))-(NORMSINV(1-(0.05/COUNTA($P$3:$P$32)))*(SQRT((((R3/S3)*(1-(R3/S3)))/S3)+(((T3/U3)*(1-(T3/U3)))/U3))))</f>
        <v>-5.401542012080629E-2</v>
      </c>
      <c r="N3" s="57">
        <f t="shared" ref="N3" si="11">((T3/U3)-(R3/S3))+(NORMSINV(1-(0.05/COUNTA($P$3:$P$32)))*(SQRT((((R3/S3)*(1-(R3/S3)))/S3)+(((T3/U3)*(1-(T3/U3)))/U3))))</f>
        <v>7.232219638322368E-2</v>
      </c>
      <c r="O3" s="54">
        <f t="shared" ref="O3" si="12">IF(ISERR(IF(AND(((T3/U3)-(R3/S3))-(NORMSINV(1-(0.05/COUNTA($Q$3:$Q$30)))*(SQRT((((R3/S3)*(1-(R3/S3)))/S3)+(((T3/U3)*(1-(T3/U3)))/U3))))&gt;0,((T3/U3)-(R3/S3))+(NORMSINV(1-(0.05/COUNTA($Q$3:$Q$30)))*(SQRT((((R3/S3)*(1-(R3/S3)))/S3)+(((T3/U3)*(1-(T3/U3)))/U3))))&gt;0),1,IF(AND(((T3/U3)-(R3/S3))-(NORMSINV(1-(0.05/COUNTA($Q$3:$Q$30)))*(SQRT((((R3/S3)*(1-(R3/S3)))/S3)+(((T3/U3)*(1-(T3/U3)))/U3))))&lt;0,((T3/U3)-(R3/S3))+(NORMSINV(1-(0.05/COUNTA($Q$3:$Q$30)))*(SQRT((((R3/S3)*(1-(R3/S3)))/S3)+(((T3/U3)*(1-(T3/U3)))/U3))))&lt;0),-1,0))),"",IF(AND(((T3/U3)-(R3/S3))-(NORMSINV(1-(0.05/COUNTA($Q$3:$Q$30)))*(SQRT((((R3/S3)*(1-(R3/S3)))/S3)+(((T3/U3)*(1-(T3/U3)))/U3))))&gt;0,((T3/U3)-(R3/S3))+(NORMSINV(1-(0.05/COUNTA($Q$3:$Q$30)))*(SQRT((((R3/S3)*(1-(R3/S3)))/S3)+(((T3/U3)*(1-(T3/U3)))/U3))))&gt;0),1,IF(AND(((T3/U3)-(R3/S3))-(NORMSINV(1-(0.05/COUNTA($Q$3:$Q$30)))*(SQRT((((R3/S3)*(1-(R3/S3)))/S3)+(((T3/U3)*(1-(T3/U3)))/U3))))&lt;0,((T3/U3)-(R3/S3))+(NORMSINV(1-(0.05/COUNTA($Q$3:$Q$30)))*(SQRT((((R3/S3)*(1-(R3/S3)))/S3)+(((T3/U3)*(1-(T3/U3)))/U3))))&lt;0),-1,0)))</f>
        <v>0</v>
      </c>
      <c r="P3" s="48" t="s">
        <v>98</v>
      </c>
      <c r="Q3" s="48" t="s">
        <v>113</v>
      </c>
      <c r="R3" s="70">
        <f>SUM(R4:R30)</f>
        <v>616</v>
      </c>
      <c r="S3" s="70">
        <f t="shared" ref="S3:U3" si="13">SUM(S4:S30)</f>
        <v>1037</v>
      </c>
      <c r="T3" s="70">
        <f t="shared" si="13"/>
        <v>608</v>
      </c>
      <c r="U3" s="70">
        <f t="shared" si="13"/>
        <v>1008</v>
      </c>
      <c r="W3" s="83"/>
      <c r="Y3" s="77"/>
      <c r="Z3" s="83"/>
    </row>
    <row r="4" spans="1:26" ht="12" x14ac:dyDescent="0.2">
      <c r="A4" s="48" t="str">
        <f t="shared" ref="A4:A19" si="14">P4&amp;" (n="&amp;VLOOKUP(P4,$P$3:$U$30,6,FALSE)&amp;")"</f>
        <v>Monklands (n=47)</v>
      </c>
      <c r="B4" s="49">
        <f t="shared" ref="B4:B30" si="15">IF(ISERROR(R4/S4*100),"-",R4/S4*100)</f>
        <v>74.358974358974365</v>
      </c>
      <c r="C4" s="49">
        <f t="shared" ref="C4:C30" si="16">IF(ISERROR(T4/U4*100),SUM(1*0.00000001),T4/U4*100)</f>
        <v>85.106382978723403</v>
      </c>
      <c r="D4" s="50">
        <f>50</f>
        <v>50</v>
      </c>
      <c r="E4" s="50">
        <f>80</f>
        <v>80</v>
      </c>
      <c r="F4" s="101">
        <f t="shared" ref="F4:F30" si="17">IF(ISERROR(SUM(1*MID(J4,1,FIND(" - ",J4)-1))),"-",SUM(1*MID(J4,1,FIND(" - ",J4)-1)))</f>
        <v>59</v>
      </c>
      <c r="G4" s="50">
        <f t="shared" ref="G4:G30" si="18">IF(ISERROR(SUM(1*MID(J4,FIND(" - ",J4)+2,LEN(J4)))),"-",SUM(1*MID(J4,FIND(" - ",J4)+2,LEN(J4))))</f>
        <v>85</v>
      </c>
      <c r="H4" s="50">
        <f t="shared" ref="H4:H30" si="19">IF(ISERROR(SUM(1*MID(K4,1,FIND(" - ",K4)-1))),"-",SUM(1*MID(K4,1,FIND(" - ",K4)-1)))</f>
        <v>72</v>
      </c>
      <c r="I4" s="50">
        <f t="shared" ref="I4:I30" si="20">IF(ISERROR(SUM(1*MID(K4,FIND(" - ",K4)+2,LEN(K4)))),"-",SUM(1*MID(K4,FIND(" - ",K4)+2,LEN(K4))))</f>
        <v>93</v>
      </c>
      <c r="J4" s="55" t="str">
        <f t="shared" ref="J4:J30" si="21">IF(AND(S4&gt;0,ROUND(SUM(100*((2*R4+1.96^2)-(1.96*(SQRT(1.96^2+4*R4*(1-(R4/S4))))))/(2*(S4+1.96^2))),0)&lt;0),CONCATENATE(SUM(1*0)," - ",ROUND(SUM(100*((2*R4+1.96^2)+(1.96*(SQRT(1.96^2+4*R4*(1-(R4/S4))))))/(2*(S4+1.96^2))),0)),IF(AND(S4&gt;0,ROUND(SUM(100*((2*R4+1.96^2)-(1.96*(SQRT(1.96^2+4*R4*(1-(R4/S4))))))/(2*(S4+1.96^2))),0)&gt;=0),CONCATENATE(ROUND(SUM(100*((2*R4+1.96^2)-(1.96*(SQRT(1.96^2+4*R4*(1-(R4/S4))))))/(2*(S4+1.96^2))),0)," - ",ROUND(SUM(100*((2*R4+1.96^2)+(1.96*(SQRT(1.96^2+4*R4*(1-(R4/S4))))))/(2*(S4+1.96^2))),0)),""))</f>
        <v>59 - 85</v>
      </c>
      <c r="K4" s="52" t="str">
        <f t="shared" ref="K4:K30" si="22">IF(AND(U4&gt;0,ROUND(SUM(100*((2*T4+1.96^2)-(1.96*(SQRT(1.96^2+4*T4*(1-(T4/U4))))))/(2*(U4+1.96^2))),0)&lt;0),CONCATENATE(SUM(1*0)," - ",ROUND(SUM(100*((2*T4+1.96^2)+(1.96*(SQRT(1.96^2+4*T4*(1-(T4/U4))))))/(2*(U4+1.96^2))),0)),IF(AND(U4&gt;0,ROUND(SUM(100*((2*T4+1.96^2)-(1.96*(SQRT(1.96^2+4*T4*(1-(T4/U4))))))/(2*(U4+1.96^2))),0)&gt;=0),CONCATENATE(ROUND(SUM(100*((2*T4+1.96^2)-(1.96*(SQRT(1.96^2+4*T4*(1-(T4/U4))))))/(2*(U4+1.96^2))),0)," - ",ROUND(SUM(100*((2*T4+1.96^2)+(1.96*(SQRT(1.96^2+4*T4*(1-(T4/U4))))))/(2*(U4+1.96^2))),0)),""))</f>
        <v>72 - 93</v>
      </c>
      <c r="L4" s="53">
        <f t="shared" ref="L4:L30" si="23">C4-B4</f>
        <v>10.747408619749038</v>
      </c>
      <c r="M4" s="57">
        <f t="shared" ref="M4:M30" si="24">((T4/U4)-(R4/S4))-(NORMSINV(1-(0.05/COUNTA($P$3:$P$32)))*(SQRT((((R4/S4)*(1-(R4/S4)))/S4)+(((T4/U4)*(1-(T4/U4)))/U4))))</f>
        <v>-0.14629991900147193</v>
      </c>
      <c r="N4" s="57">
        <f t="shared" ref="N4:N30" si="25">((T4/U4)-(R4/S4))+(NORMSINV(1-(0.05/COUNTA($P$3:$P$32)))*(SQRT((((R4/S4)*(1-(R4/S4)))/S4)+(((T4/U4)*(1-(T4/U4)))/U4))))</f>
        <v>0.36124809139645281</v>
      </c>
      <c r="O4" s="54">
        <f t="shared" ref="O4:O30" si="26">IF(ISERR(IF(AND(((T4/U4)-(R4/S4))-(NORMSINV(1-(0.05/COUNTA($Q$3:$Q$30)))*(SQRT((((R4/S4)*(1-(R4/S4)))/S4)+(((T4/U4)*(1-(T4/U4)))/U4))))&gt;0,((T4/U4)-(R4/S4))+(NORMSINV(1-(0.05/COUNTA($Q$3:$Q$30)))*(SQRT((((R4/S4)*(1-(R4/S4)))/S4)+(((T4/U4)*(1-(T4/U4)))/U4))))&gt;0),1,IF(AND(((T4/U4)-(R4/S4))-(NORMSINV(1-(0.05/COUNTA($Q$3:$Q$30)))*(SQRT((((R4/S4)*(1-(R4/S4)))/S4)+(((T4/U4)*(1-(T4/U4)))/U4))))&lt;0,((T4/U4)-(R4/S4))+(NORMSINV(1-(0.05/COUNTA($Q$3:$Q$30)))*(SQRT((((R4/S4)*(1-(R4/S4)))/S4)+(((T4/U4)*(1-(T4/U4)))/U4))))&lt;0),-1,0))),"",IF(AND(((T4/U4)-(R4/S4))-(NORMSINV(1-(0.05/COUNTA($Q$3:$Q$30)))*(SQRT((((R4/S4)*(1-(R4/S4)))/S4)+(((T4/U4)*(1-(T4/U4)))/U4))))&gt;0,((T4/U4)-(R4/S4))+(NORMSINV(1-(0.05/COUNTA($Q$3:$Q$30)))*(SQRT((((R4/S4)*(1-(R4/S4)))/S4)+(((T4/U4)*(1-(T4/U4)))/U4))))&gt;0),1,IF(AND(((T4/U4)-(R4/S4))-(NORMSINV(1-(0.05/COUNTA($Q$3:$Q$30)))*(SQRT((((R4/S4)*(1-(R4/S4)))/S4)+(((T4/U4)*(1-(T4/U4)))/U4))))&lt;0,((T4/U4)-(R4/S4))+(NORMSINV(1-(0.05/COUNTA($Q$3:$Q$30)))*(SQRT((((R4/S4)*(1-(R4/S4)))/S4)+(((T4/U4)*(1-(T4/U4)))/U4))))&lt;0),-1,0)))</f>
        <v>0</v>
      </c>
      <c r="P4" s="48" t="s">
        <v>72</v>
      </c>
      <c r="Q4" s="48" t="s">
        <v>71</v>
      </c>
      <c r="R4" s="70">
        <v>29</v>
      </c>
      <c r="S4" s="70">
        <v>39</v>
      </c>
      <c r="T4" s="70">
        <v>40</v>
      </c>
      <c r="U4" s="70">
        <v>47</v>
      </c>
      <c r="W4" s="83"/>
      <c r="Y4" s="77"/>
      <c r="Z4" s="83"/>
    </row>
    <row r="5" spans="1:26" ht="12" x14ac:dyDescent="0.2">
      <c r="A5" s="48" t="str">
        <f t="shared" si="14"/>
        <v>Hairmyres (n=31)</v>
      </c>
      <c r="B5" s="49">
        <f t="shared" si="15"/>
        <v>82.35294117647058</v>
      </c>
      <c r="C5" s="49">
        <f t="shared" si="16"/>
        <v>83.870967741935488</v>
      </c>
      <c r="D5" s="50">
        <f>50</f>
        <v>50</v>
      </c>
      <c r="E5" s="50">
        <f>80</f>
        <v>80</v>
      </c>
      <c r="F5" s="101">
        <f t="shared" si="17"/>
        <v>66</v>
      </c>
      <c r="G5" s="50">
        <f t="shared" si="18"/>
        <v>92</v>
      </c>
      <c r="H5" s="50">
        <f t="shared" si="19"/>
        <v>67</v>
      </c>
      <c r="I5" s="50">
        <f t="shared" si="20"/>
        <v>93</v>
      </c>
      <c r="J5" s="55" t="str">
        <f t="shared" si="21"/>
        <v>66 - 92</v>
      </c>
      <c r="K5" s="52" t="str">
        <f t="shared" si="22"/>
        <v>67 - 93</v>
      </c>
      <c r="L5" s="53">
        <f t="shared" si="23"/>
        <v>1.5180265654649077</v>
      </c>
      <c r="M5" s="57">
        <f t="shared" si="24"/>
        <v>-0.25562560482128882</v>
      </c>
      <c r="N5" s="57">
        <f t="shared" si="25"/>
        <v>0.28598613613058688</v>
      </c>
      <c r="O5" s="54">
        <f t="shared" si="26"/>
        <v>0</v>
      </c>
      <c r="P5" s="48" t="s">
        <v>69</v>
      </c>
      <c r="Q5" s="48" t="s">
        <v>68</v>
      </c>
      <c r="R5" s="70">
        <v>28</v>
      </c>
      <c r="S5" s="70">
        <v>34</v>
      </c>
      <c r="T5" s="70">
        <v>26</v>
      </c>
      <c r="U5" s="70">
        <v>31</v>
      </c>
      <c r="W5" s="83"/>
      <c r="Y5" s="77"/>
      <c r="Z5" s="83"/>
    </row>
    <row r="6" spans="1:26" ht="12" x14ac:dyDescent="0.2">
      <c r="A6" s="48" t="str">
        <f t="shared" si="14"/>
        <v>Wishaw (n=38)</v>
      </c>
      <c r="B6" s="49">
        <f t="shared" si="15"/>
        <v>78.431372549019613</v>
      </c>
      <c r="C6" s="49">
        <f t="shared" si="16"/>
        <v>78.94736842105263</v>
      </c>
      <c r="D6" s="50">
        <f>50</f>
        <v>50</v>
      </c>
      <c r="E6" s="50">
        <f>80</f>
        <v>80</v>
      </c>
      <c r="F6" s="101">
        <f t="shared" si="17"/>
        <v>65</v>
      </c>
      <c r="G6" s="50">
        <f t="shared" si="18"/>
        <v>88</v>
      </c>
      <c r="H6" s="50">
        <f t="shared" si="19"/>
        <v>64</v>
      </c>
      <c r="I6" s="50">
        <f t="shared" si="20"/>
        <v>89</v>
      </c>
      <c r="J6" s="55" t="str">
        <f t="shared" si="21"/>
        <v>65 - 88</v>
      </c>
      <c r="K6" s="52" t="str">
        <f t="shared" si="22"/>
        <v>64 - 89</v>
      </c>
      <c r="L6" s="53">
        <f t="shared" si="23"/>
        <v>0.51599587203301667</v>
      </c>
      <c r="M6" s="57">
        <f t="shared" si="24"/>
        <v>-0.2503655340228827</v>
      </c>
      <c r="N6" s="57">
        <f t="shared" si="25"/>
        <v>0.26068545146354322</v>
      </c>
      <c r="O6" s="54">
        <f t="shared" si="26"/>
        <v>0</v>
      </c>
      <c r="P6" s="48" t="s">
        <v>74</v>
      </c>
      <c r="Q6" s="48" t="s">
        <v>73</v>
      </c>
      <c r="R6" s="70">
        <v>40</v>
      </c>
      <c r="S6" s="70">
        <v>51</v>
      </c>
      <c r="T6" s="70">
        <v>30</v>
      </c>
      <c r="U6" s="70">
        <v>38</v>
      </c>
      <c r="W6" s="83"/>
      <c r="Y6" s="77"/>
      <c r="Z6" s="83"/>
    </row>
    <row r="7" spans="1:26" ht="12" x14ac:dyDescent="0.2">
      <c r="A7" s="48" t="str">
        <f t="shared" si="14"/>
        <v>RIE (n=121)</v>
      </c>
      <c r="B7" s="49">
        <f t="shared" si="15"/>
        <v>71.2</v>
      </c>
      <c r="C7" s="49">
        <f t="shared" si="16"/>
        <v>78.512396694214885</v>
      </c>
      <c r="D7" s="50">
        <f>50</f>
        <v>50</v>
      </c>
      <c r="E7" s="50">
        <f>80</f>
        <v>80</v>
      </c>
      <c r="F7" s="101">
        <f t="shared" si="17"/>
        <v>63</v>
      </c>
      <c r="G7" s="50">
        <f t="shared" si="18"/>
        <v>78</v>
      </c>
      <c r="H7" s="50">
        <f t="shared" si="19"/>
        <v>70</v>
      </c>
      <c r="I7" s="50">
        <f t="shared" si="20"/>
        <v>85</v>
      </c>
      <c r="J7" s="55" t="str">
        <f t="shared" si="21"/>
        <v>63 - 78</v>
      </c>
      <c r="K7" s="52" t="str">
        <f t="shared" si="22"/>
        <v>70 - 85</v>
      </c>
      <c r="L7" s="53">
        <f t="shared" si="23"/>
        <v>7.3123966942148826</v>
      </c>
      <c r="M7" s="57">
        <f t="shared" si="24"/>
        <v>-8.7387675772217177E-2</v>
      </c>
      <c r="N7" s="57">
        <f t="shared" si="25"/>
        <v>0.23363560965651486</v>
      </c>
      <c r="O7" s="54">
        <f t="shared" si="26"/>
        <v>0</v>
      </c>
      <c r="P7" s="48" t="s">
        <v>76</v>
      </c>
      <c r="Q7" s="48" t="s">
        <v>75</v>
      </c>
      <c r="R7" s="70">
        <v>89</v>
      </c>
      <c r="S7" s="70">
        <v>125</v>
      </c>
      <c r="T7" s="70">
        <v>95</v>
      </c>
      <c r="U7" s="70">
        <v>121</v>
      </c>
      <c r="W7" s="83"/>
      <c r="Y7" s="77"/>
      <c r="Z7" s="83"/>
    </row>
    <row r="8" spans="1:26" ht="12" x14ac:dyDescent="0.2">
      <c r="A8" s="48" t="str">
        <f t="shared" si="14"/>
        <v>Crosshouse (n=69)</v>
      </c>
      <c r="B8" s="49">
        <f t="shared" si="15"/>
        <v>78.48101265822784</v>
      </c>
      <c r="C8" s="49">
        <f t="shared" si="16"/>
        <v>71.014492753623188</v>
      </c>
      <c r="D8" s="50">
        <f>50</f>
        <v>50</v>
      </c>
      <c r="E8" s="50">
        <f>80</f>
        <v>80</v>
      </c>
      <c r="F8" s="101">
        <f t="shared" si="17"/>
        <v>68</v>
      </c>
      <c r="G8" s="50">
        <f t="shared" si="18"/>
        <v>86</v>
      </c>
      <c r="H8" s="50">
        <f t="shared" si="19"/>
        <v>59</v>
      </c>
      <c r="I8" s="50">
        <f t="shared" si="20"/>
        <v>80</v>
      </c>
      <c r="J8" s="55" t="str">
        <f t="shared" si="21"/>
        <v>68 - 86</v>
      </c>
      <c r="K8" s="52" t="str">
        <f t="shared" si="22"/>
        <v>59 - 80</v>
      </c>
      <c r="L8" s="53">
        <f t="shared" si="23"/>
        <v>-7.4665199046046524</v>
      </c>
      <c r="M8" s="57">
        <f t="shared" si="24"/>
        <v>-0.28317356801724153</v>
      </c>
      <c r="N8" s="57">
        <f t="shared" si="25"/>
        <v>0.1338431699251485</v>
      </c>
      <c r="O8" s="54">
        <f t="shared" si="26"/>
        <v>0</v>
      </c>
      <c r="P8" s="48" t="s">
        <v>34</v>
      </c>
      <c r="Q8" s="48" t="s">
        <v>33</v>
      </c>
      <c r="R8" s="70">
        <v>62</v>
      </c>
      <c r="S8" s="70">
        <v>79</v>
      </c>
      <c r="T8" s="70">
        <v>49</v>
      </c>
      <c r="U8" s="70">
        <v>69</v>
      </c>
      <c r="W8" s="83"/>
      <c r="Y8" s="77"/>
      <c r="Z8" s="83"/>
    </row>
    <row r="9" spans="1:26" ht="12" x14ac:dyDescent="0.2">
      <c r="A9" s="48" t="str">
        <f t="shared" si="14"/>
        <v>Ninewells (n=49)</v>
      </c>
      <c r="B9" s="49">
        <f t="shared" si="15"/>
        <v>76.271186440677965</v>
      </c>
      <c r="C9" s="49">
        <f t="shared" si="16"/>
        <v>67.346938775510196</v>
      </c>
      <c r="D9" s="50">
        <f>50</f>
        <v>50</v>
      </c>
      <c r="E9" s="50">
        <f>80</f>
        <v>80</v>
      </c>
      <c r="F9" s="101">
        <f t="shared" si="17"/>
        <v>64</v>
      </c>
      <c r="G9" s="50">
        <f t="shared" si="18"/>
        <v>85</v>
      </c>
      <c r="H9" s="50">
        <f t="shared" si="19"/>
        <v>53</v>
      </c>
      <c r="I9" s="50">
        <f t="shared" si="20"/>
        <v>79</v>
      </c>
      <c r="J9" s="55" t="str">
        <f t="shared" si="21"/>
        <v>64 - 85</v>
      </c>
      <c r="K9" s="52" t="str">
        <f t="shared" si="22"/>
        <v>53 - 79</v>
      </c>
      <c r="L9" s="53">
        <f t="shared" si="23"/>
        <v>-8.9242476651677691</v>
      </c>
      <c r="M9" s="57">
        <f t="shared" si="24"/>
        <v>-0.34250925261762771</v>
      </c>
      <c r="N9" s="57">
        <f t="shared" si="25"/>
        <v>0.16402429931427248</v>
      </c>
      <c r="O9" s="54">
        <f t="shared" si="26"/>
        <v>0</v>
      </c>
      <c r="P9" s="48" t="s">
        <v>91</v>
      </c>
      <c r="Q9" s="48" t="s">
        <v>90</v>
      </c>
      <c r="R9" s="70">
        <v>45</v>
      </c>
      <c r="S9" s="70">
        <v>59</v>
      </c>
      <c r="T9" s="70">
        <v>33</v>
      </c>
      <c r="U9" s="70">
        <v>49</v>
      </c>
      <c r="W9" s="83"/>
      <c r="Y9" s="77"/>
      <c r="Z9" s="83"/>
    </row>
    <row r="10" spans="1:26" ht="12" x14ac:dyDescent="0.2">
      <c r="A10" s="48" t="str">
        <f t="shared" si="14"/>
        <v>FVRH (n=41)</v>
      </c>
      <c r="B10" s="49">
        <f t="shared" si="15"/>
        <v>54.347826086956516</v>
      </c>
      <c r="C10" s="49">
        <f t="shared" si="16"/>
        <v>65.853658536585371</v>
      </c>
      <c r="D10" s="50">
        <f>50</f>
        <v>50</v>
      </c>
      <c r="E10" s="50">
        <f>80</f>
        <v>80</v>
      </c>
      <c r="F10" s="101">
        <f t="shared" si="17"/>
        <v>40</v>
      </c>
      <c r="G10" s="50">
        <f t="shared" si="18"/>
        <v>68</v>
      </c>
      <c r="H10" s="50">
        <f t="shared" si="19"/>
        <v>51</v>
      </c>
      <c r="I10" s="50">
        <f t="shared" si="20"/>
        <v>78</v>
      </c>
      <c r="J10" s="55" t="str">
        <f t="shared" si="21"/>
        <v>40 - 68</v>
      </c>
      <c r="K10" s="52" t="str">
        <f t="shared" si="22"/>
        <v>51 - 78</v>
      </c>
      <c r="L10" s="53">
        <f t="shared" si="23"/>
        <v>11.505832449628855</v>
      </c>
      <c r="M10" s="57">
        <f t="shared" si="24"/>
        <v>-0.18883967247117173</v>
      </c>
      <c r="N10" s="57">
        <f t="shared" si="25"/>
        <v>0.41895632146374873</v>
      </c>
      <c r="O10" s="54">
        <f t="shared" si="26"/>
        <v>0</v>
      </c>
      <c r="P10" s="48" t="s">
        <v>103</v>
      </c>
      <c r="Q10" s="48" t="s">
        <v>45</v>
      </c>
      <c r="R10" s="70">
        <v>25</v>
      </c>
      <c r="S10" s="70">
        <v>46</v>
      </c>
      <c r="T10" s="70">
        <v>27</v>
      </c>
      <c r="U10" s="70">
        <v>41</v>
      </c>
      <c r="W10" s="83"/>
      <c r="Y10" s="77"/>
      <c r="Z10" s="83"/>
    </row>
    <row r="11" spans="1:26" ht="12" x14ac:dyDescent="0.2">
      <c r="A11" s="48" t="str">
        <f t="shared" si="14"/>
        <v>ARI (n=127)</v>
      </c>
      <c r="B11" s="49">
        <f t="shared" si="15"/>
        <v>62.601626016260155</v>
      </c>
      <c r="C11" s="49">
        <f t="shared" si="16"/>
        <v>64.566929133858267</v>
      </c>
      <c r="D11" s="50">
        <f>50</f>
        <v>50</v>
      </c>
      <c r="E11" s="50">
        <f>80</f>
        <v>80</v>
      </c>
      <c r="F11" s="101">
        <f t="shared" si="17"/>
        <v>54</v>
      </c>
      <c r="G11" s="50">
        <f t="shared" si="18"/>
        <v>71</v>
      </c>
      <c r="H11" s="50">
        <f t="shared" si="19"/>
        <v>56</v>
      </c>
      <c r="I11" s="50">
        <f t="shared" si="20"/>
        <v>72</v>
      </c>
      <c r="J11" s="55" t="str">
        <f t="shared" si="21"/>
        <v>54 - 71</v>
      </c>
      <c r="K11" s="52" t="str">
        <f t="shared" si="22"/>
        <v>56 - 72</v>
      </c>
      <c r="L11" s="53">
        <f t="shared" si="23"/>
        <v>1.9653031175981113</v>
      </c>
      <c r="M11" s="57">
        <f t="shared" si="24"/>
        <v>-0.15769777965919096</v>
      </c>
      <c r="N11" s="57">
        <f t="shared" si="25"/>
        <v>0.19700384201115306</v>
      </c>
      <c r="O11" s="54">
        <f t="shared" si="26"/>
        <v>0</v>
      </c>
      <c r="P11" s="48" t="s">
        <v>100</v>
      </c>
      <c r="Q11" s="48" t="s">
        <v>47</v>
      </c>
      <c r="R11" s="70">
        <v>77</v>
      </c>
      <c r="S11" s="70">
        <v>123</v>
      </c>
      <c r="T11" s="70">
        <v>82</v>
      </c>
      <c r="U11" s="70">
        <v>127</v>
      </c>
      <c r="W11" s="83"/>
      <c r="Y11" s="77"/>
      <c r="Z11" s="83"/>
    </row>
    <row r="12" spans="1:26" ht="12" x14ac:dyDescent="0.2">
      <c r="A12" s="48" t="str">
        <f t="shared" si="14"/>
        <v>PRI (n=19)</v>
      </c>
      <c r="B12" s="49">
        <f t="shared" si="15"/>
        <v>55.555555555555557</v>
      </c>
      <c r="C12" s="49">
        <f t="shared" si="16"/>
        <v>57.894736842105267</v>
      </c>
      <c r="D12" s="50">
        <f>50</f>
        <v>50</v>
      </c>
      <c r="E12" s="50">
        <f>80</f>
        <v>80</v>
      </c>
      <c r="F12" s="101">
        <f t="shared" si="17"/>
        <v>40</v>
      </c>
      <c r="G12" s="50">
        <f t="shared" si="18"/>
        <v>70</v>
      </c>
      <c r="H12" s="50">
        <f t="shared" si="19"/>
        <v>36</v>
      </c>
      <c r="I12" s="50">
        <f t="shared" si="20"/>
        <v>77</v>
      </c>
      <c r="J12" s="55" t="str">
        <f t="shared" si="21"/>
        <v>40 - 70</v>
      </c>
      <c r="K12" s="52" t="str">
        <f t="shared" si="22"/>
        <v>36 - 77</v>
      </c>
      <c r="L12" s="53">
        <f t="shared" si="23"/>
        <v>2.3391812865497101</v>
      </c>
      <c r="M12" s="57">
        <f t="shared" si="24"/>
        <v>-0.38545049798128644</v>
      </c>
      <c r="N12" s="57">
        <f t="shared" si="25"/>
        <v>0.43223412371228059</v>
      </c>
      <c r="O12" s="54">
        <f t="shared" si="26"/>
        <v>0</v>
      </c>
      <c r="P12" s="48" t="s">
        <v>94</v>
      </c>
      <c r="Q12" s="48" t="s">
        <v>93</v>
      </c>
      <c r="R12" s="70">
        <v>20</v>
      </c>
      <c r="S12" s="70">
        <v>36</v>
      </c>
      <c r="T12" s="70">
        <v>11</v>
      </c>
      <c r="U12" s="70">
        <v>19</v>
      </c>
      <c r="W12" s="83"/>
      <c r="Y12" s="77"/>
      <c r="Z12" s="83"/>
    </row>
    <row r="13" spans="1:26" ht="12" x14ac:dyDescent="0.2">
      <c r="A13" s="48" t="str">
        <f t="shared" si="14"/>
        <v>Borders (n=20)</v>
      </c>
      <c r="B13" s="49">
        <f t="shared" si="15"/>
        <v>37.5</v>
      </c>
      <c r="C13" s="49">
        <f t="shared" si="16"/>
        <v>55.000000000000007</v>
      </c>
      <c r="D13" s="50">
        <f>50</f>
        <v>50</v>
      </c>
      <c r="E13" s="50">
        <f>80</f>
        <v>80</v>
      </c>
      <c r="F13" s="101">
        <f t="shared" si="17"/>
        <v>18</v>
      </c>
      <c r="G13" s="50">
        <f t="shared" si="18"/>
        <v>61</v>
      </c>
      <c r="H13" s="50">
        <f t="shared" si="19"/>
        <v>34</v>
      </c>
      <c r="I13" s="50">
        <f t="shared" si="20"/>
        <v>74</v>
      </c>
      <c r="J13" s="55" t="str">
        <f t="shared" si="21"/>
        <v>18 - 61</v>
      </c>
      <c r="K13" s="52" t="str">
        <f t="shared" si="22"/>
        <v>34 - 74</v>
      </c>
      <c r="L13" s="53">
        <f t="shared" si="23"/>
        <v>17.500000000000007</v>
      </c>
      <c r="M13" s="57">
        <f t="shared" si="24"/>
        <v>-0.30398184546229223</v>
      </c>
      <c r="N13" s="57">
        <f t="shared" si="25"/>
        <v>0.65398184546229232</v>
      </c>
      <c r="O13" s="54">
        <f t="shared" si="26"/>
        <v>0</v>
      </c>
      <c r="P13" s="48" t="s">
        <v>15</v>
      </c>
      <c r="Q13" s="48" t="s">
        <v>36</v>
      </c>
      <c r="R13" s="70">
        <v>6</v>
      </c>
      <c r="S13" s="70">
        <v>16</v>
      </c>
      <c r="T13" s="70">
        <v>11</v>
      </c>
      <c r="U13" s="70">
        <v>20</v>
      </c>
      <c r="W13" s="83"/>
      <c r="Y13" s="77"/>
      <c r="Z13" s="83"/>
    </row>
    <row r="14" spans="1:26" ht="12" x14ac:dyDescent="0.2">
      <c r="A14" s="48" t="str">
        <f t="shared" si="14"/>
        <v>VHK (n=75)</v>
      </c>
      <c r="B14" s="49">
        <f t="shared" si="15"/>
        <v>51.666666666666671</v>
      </c>
      <c r="C14" s="49">
        <f t="shared" si="16"/>
        <v>54.666666666666664</v>
      </c>
      <c r="D14" s="50">
        <f>50</f>
        <v>50</v>
      </c>
      <c r="E14" s="50">
        <f>80</f>
        <v>80</v>
      </c>
      <c r="F14" s="101">
        <f t="shared" si="17"/>
        <v>39</v>
      </c>
      <c r="G14" s="50">
        <f t="shared" si="18"/>
        <v>64</v>
      </c>
      <c r="H14" s="50">
        <f t="shared" si="19"/>
        <v>43</v>
      </c>
      <c r="I14" s="50">
        <f t="shared" si="20"/>
        <v>65</v>
      </c>
      <c r="J14" s="55" t="str">
        <f t="shared" si="21"/>
        <v>39 - 64</v>
      </c>
      <c r="K14" s="52" t="str">
        <f t="shared" si="22"/>
        <v>43 - 65</v>
      </c>
      <c r="L14" s="53">
        <f t="shared" si="23"/>
        <v>2.9999999999999929</v>
      </c>
      <c r="M14" s="57">
        <f t="shared" si="24"/>
        <v>-0.22176910976898095</v>
      </c>
      <c r="N14" s="57">
        <f t="shared" si="25"/>
        <v>0.28176910976898079</v>
      </c>
      <c r="O14" s="54">
        <f t="shared" si="26"/>
        <v>0</v>
      </c>
      <c r="P14" s="48" t="s">
        <v>99</v>
      </c>
      <c r="Q14" s="48" t="s">
        <v>114</v>
      </c>
      <c r="R14" s="70">
        <v>31</v>
      </c>
      <c r="S14" s="70">
        <v>60</v>
      </c>
      <c r="T14" s="70">
        <v>41</v>
      </c>
      <c r="U14" s="70">
        <v>75</v>
      </c>
      <c r="W14" s="83"/>
      <c r="Y14" s="77"/>
      <c r="Z14" s="83"/>
    </row>
    <row r="15" spans="1:26" ht="12" x14ac:dyDescent="0.2">
      <c r="A15" s="48" t="str">
        <f t="shared" si="14"/>
        <v>SJH (n=24)</v>
      </c>
      <c r="B15" s="49">
        <f t="shared" si="15"/>
        <v>61.764705882352942</v>
      </c>
      <c r="C15" s="49">
        <f t="shared" si="16"/>
        <v>54.166666666666664</v>
      </c>
      <c r="D15" s="50">
        <f>50</f>
        <v>50</v>
      </c>
      <c r="E15" s="50">
        <f>80</f>
        <v>80</v>
      </c>
      <c r="F15" s="101">
        <f t="shared" si="17"/>
        <v>45</v>
      </c>
      <c r="G15" s="50">
        <f t="shared" si="18"/>
        <v>76</v>
      </c>
      <c r="H15" s="50">
        <f t="shared" si="19"/>
        <v>35</v>
      </c>
      <c r="I15" s="50">
        <f t="shared" si="20"/>
        <v>72</v>
      </c>
      <c r="J15" s="55" t="str">
        <f t="shared" si="21"/>
        <v>45 - 76</v>
      </c>
      <c r="K15" s="52" t="str">
        <f t="shared" si="22"/>
        <v>35 - 72</v>
      </c>
      <c r="L15" s="53">
        <f t="shared" si="23"/>
        <v>-7.5980392156862777</v>
      </c>
      <c r="M15" s="57">
        <f t="shared" si="24"/>
        <v>-0.45911254267553842</v>
      </c>
      <c r="N15" s="57">
        <f t="shared" si="25"/>
        <v>0.3071517583618128</v>
      </c>
      <c r="O15" s="54">
        <f t="shared" si="26"/>
        <v>0</v>
      </c>
      <c r="P15" s="48" t="s">
        <v>79</v>
      </c>
      <c r="Q15" s="48" t="s">
        <v>78</v>
      </c>
      <c r="R15" s="70">
        <v>21</v>
      </c>
      <c r="S15" s="70">
        <v>34</v>
      </c>
      <c r="T15" s="70">
        <v>13</v>
      </c>
      <c r="U15" s="70">
        <v>24</v>
      </c>
      <c r="W15" s="83"/>
      <c r="Y15" s="77"/>
      <c r="Z15" s="83"/>
    </row>
    <row r="16" spans="1:26" ht="12" x14ac:dyDescent="0.2">
      <c r="A16" s="48" t="str">
        <f t="shared" si="14"/>
        <v>DGRI (n=30)</v>
      </c>
      <c r="B16" s="49">
        <f t="shared" si="15"/>
        <v>35.294117647058826</v>
      </c>
      <c r="C16" s="49">
        <f t="shared" si="16"/>
        <v>53.333333333333336</v>
      </c>
      <c r="D16" s="50">
        <f>50</f>
        <v>50</v>
      </c>
      <c r="E16" s="50">
        <f>80</f>
        <v>80</v>
      </c>
      <c r="F16" s="101">
        <f t="shared" si="17"/>
        <v>17</v>
      </c>
      <c r="G16" s="50">
        <f t="shared" si="18"/>
        <v>59</v>
      </c>
      <c r="H16" s="50">
        <f t="shared" si="19"/>
        <v>36</v>
      </c>
      <c r="I16" s="50">
        <f t="shared" si="20"/>
        <v>70</v>
      </c>
      <c r="J16" s="55" t="str">
        <f t="shared" si="21"/>
        <v>17 - 59</v>
      </c>
      <c r="K16" s="52" t="str">
        <f t="shared" si="22"/>
        <v>36 - 70</v>
      </c>
      <c r="L16" s="53">
        <f t="shared" si="23"/>
        <v>18.03921568627451</v>
      </c>
      <c r="M16" s="57">
        <f t="shared" si="24"/>
        <v>-0.24912355446764611</v>
      </c>
      <c r="N16" s="57">
        <f t="shared" si="25"/>
        <v>0.60990786819313625</v>
      </c>
      <c r="O16" s="54">
        <f t="shared" si="26"/>
        <v>0</v>
      </c>
      <c r="P16" s="48" t="s">
        <v>39</v>
      </c>
      <c r="Q16" s="48" t="s">
        <v>38</v>
      </c>
      <c r="R16" s="70">
        <v>6</v>
      </c>
      <c r="S16" s="70">
        <v>17</v>
      </c>
      <c r="T16" s="70">
        <v>16</v>
      </c>
      <c r="U16" s="70">
        <v>30</v>
      </c>
      <c r="W16" s="83"/>
      <c r="Y16" s="77"/>
      <c r="Z16" s="83"/>
    </row>
    <row r="17" spans="1:26" ht="12" x14ac:dyDescent="0.2">
      <c r="A17" s="48" t="str">
        <f t="shared" si="14"/>
        <v>GRI (n=18)</v>
      </c>
      <c r="B17" s="49">
        <f t="shared" si="15"/>
        <v>86.36363636363636</v>
      </c>
      <c r="C17" s="49">
        <f t="shared" si="16"/>
        <v>50</v>
      </c>
      <c r="D17" s="50">
        <f>50</f>
        <v>50</v>
      </c>
      <c r="E17" s="50">
        <f>80</f>
        <v>80</v>
      </c>
      <c r="F17" s="101">
        <f t="shared" si="17"/>
        <v>67</v>
      </c>
      <c r="G17" s="50">
        <f t="shared" si="18"/>
        <v>95</v>
      </c>
      <c r="H17" s="50">
        <f t="shared" si="19"/>
        <v>29</v>
      </c>
      <c r="I17" s="50">
        <f t="shared" si="20"/>
        <v>71</v>
      </c>
      <c r="J17" s="55" t="str">
        <f t="shared" si="21"/>
        <v>67 - 95</v>
      </c>
      <c r="K17" s="52" t="str">
        <f t="shared" si="22"/>
        <v>29 - 71</v>
      </c>
      <c r="L17" s="53">
        <f t="shared" si="23"/>
        <v>-36.36363636363636</v>
      </c>
      <c r="M17" s="57">
        <f t="shared" si="24"/>
        <v>-0.76781554429309307</v>
      </c>
      <c r="N17" s="57">
        <f t="shared" si="25"/>
        <v>4.0542817020365773E-2</v>
      </c>
      <c r="O17" s="54">
        <f t="shared" si="26"/>
        <v>0</v>
      </c>
      <c r="P17" s="48" t="s">
        <v>104</v>
      </c>
      <c r="Q17" s="48" t="s">
        <v>52</v>
      </c>
      <c r="R17" s="70">
        <v>19</v>
      </c>
      <c r="S17" s="70">
        <v>22</v>
      </c>
      <c r="T17" s="70">
        <v>9</v>
      </c>
      <c r="U17" s="70">
        <v>18</v>
      </c>
      <c r="W17" s="83"/>
      <c r="Y17" s="77"/>
      <c r="Z17" s="83"/>
    </row>
    <row r="18" spans="1:26" ht="12" x14ac:dyDescent="0.2">
      <c r="A18" s="48" t="str">
        <f t="shared" si="14"/>
        <v>L&amp;I (n=2)</v>
      </c>
      <c r="B18" s="49">
        <f t="shared" si="15"/>
        <v>40</v>
      </c>
      <c r="C18" s="49">
        <f t="shared" si="16"/>
        <v>50</v>
      </c>
      <c r="D18" s="50">
        <f>50</f>
        <v>50</v>
      </c>
      <c r="E18" s="50">
        <f>80</f>
        <v>80</v>
      </c>
      <c r="F18" s="101">
        <f t="shared" si="17"/>
        <v>12</v>
      </c>
      <c r="G18" s="50">
        <f t="shared" si="18"/>
        <v>77</v>
      </c>
      <c r="H18" s="50">
        <f t="shared" si="19"/>
        <v>9</v>
      </c>
      <c r="I18" s="50">
        <f t="shared" si="20"/>
        <v>91</v>
      </c>
      <c r="J18" s="55" t="str">
        <f t="shared" si="21"/>
        <v>12 - 77</v>
      </c>
      <c r="K18" s="52" t="str">
        <f t="shared" si="22"/>
        <v>9 - 91</v>
      </c>
      <c r="L18" s="53">
        <f t="shared" si="23"/>
        <v>10</v>
      </c>
      <c r="M18" s="57">
        <f t="shared" si="24"/>
        <v>-1.1119140163644747</v>
      </c>
      <c r="N18" s="57">
        <f t="shared" si="25"/>
        <v>1.3119140163644749</v>
      </c>
      <c r="O18" s="54">
        <f t="shared" si="26"/>
        <v>0</v>
      </c>
      <c r="P18" s="48" t="s">
        <v>63</v>
      </c>
      <c r="Q18" s="48" t="s">
        <v>62</v>
      </c>
      <c r="R18" s="70">
        <v>2</v>
      </c>
      <c r="S18" s="70">
        <v>5</v>
      </c>
      <c r="T18" s="70">
        <v>1</v>
      </c>
      <c r="U18" s="70">
        <v>2</v>
      </c>
      <c r="W18" s="83"/>
      <c r="Y18" s="77"/>
      <c r="Z18" s="83"/>
    </row>
    <row r="19" spans="1:26" ht="12" x14ac:dyDescent="0.2">
      <c r="A19" s="48" t="str">
        <f t="shared" si="14"/>
        <v>QUEH (n=207)</v>
      </c>
      <c r="B19" s="49">
        <f t="shared" si="15"/>
        <v>44.162436548223347</v>
      </c>
      <c r="C19" s="49">
        <f t="shared" si="16"/>
        <v>49.275362318840585</v>
      </c>
      <c r="D19" s="50">
        <f>50</f>
        <v>50</v>
      </c>
      <c r="E19" s="50">
        <f>80</f>
        <v>80</v>
      </c>
      <c r="F19" s="101">
        <f t="shared" si="17"/>
        <v>37</v>
      </c>
      <c r="G19" s="50">
        <f t="shared" si="18"/>
        <v>51</v>
      </c>
      <c r="H19" s="50">
        <f t="shared" si="19"/>
        <v>43</v>
      </c>
      <c r="I19" s="50">
        <f t="shared" si="20"/>
        <v>56</v>
      </c>
      <c r="J19" s="55" t="str">
        <f t="shared" si="21"/>
        <v>37 - 51</v>
      </c>
      <c r="K19" s="52" t="str">
        <f t="shared" si="22"/>
        <v>43 - 56</v>
      </c>
      <c r="L19" s="53">
        <f t="shared" si="23"/>
        <v>5.1129257706172382</v>
      </c>
      <c r="M19" s="57">
        <f t="shared" si="24"/>
        <v>-9.3363757896194055E-2</v>
      </c>
      <c r="N19" s="57">
        <f t="shared" si="25"/>
        <v>0.19562227330853871</v>
      </c>
      <c r="O19" s="54">
        <f t="shared" si="26"/>
        <v>0</v>
      </c>
      <c r="P19" s="48" t="s">
        <v>157</v>
      </c>
      <c r="Q19" s="48" t="s">
        <v>120</v>
      </c>
      <c r="R19" s="70">
        <v>87</v>
      </c>
      <c r="S19" s="70">
        <v>197</v>
      </c>
      <c r="T19" s="70">
        <v>102</v>
      </c>
      <c r="U19" s="70">
        <v>207</v>
      </c>
      <c r="W19" s="83"/>
      <c r="Y19" s="77"/>
      <c r="Z19" s="83"/>
    </row>
    <row r="20" spans="1:26" ht="12" x14ac:dyDescent="0.2">
      <c r="A20" s="48" t="str">
        <f>P20&amp;" 5 (n="&amp;VLOOKUP(P20,$P$3:$U$30,6,FALSE)&amp;")"</f>
        <v>Western Isles 5 (n=9)</v>
      </c>
      <c r="B20" s="49">
        <f t="shared" si="15"/>
        <v>33.333333333333329</v>
      </c>
      <c r="C20" s="49">
        <f t="shared" si="16"/>
        <v>44.444444444444443</v>
      </c>
      <c r="D20" s="50">
        <f>50</f>
        <v>50</v>
      </c>
      <c r="E20" s="50">
        <f>80</f>
        <v>80</v>
      </c>
      <c r="F20" s="101">
        <f t="shared" si="17"/>
        <v>14</v>
      </c>
      <c r="G20" s="50">
        <f t="shared" si="18"/>
        <v>61</v>
      </c>
      <c r="H20" s="50">
        <f t="shared" si="19"/>
        <v>19</v>
      </c>
      <c r="I20" s="50">
        <f t="shared" si="20"/>
        <v>73</v>
      </c>
      <c r="J20" s="55" t="str">
        <f t="shared" si="21"/>
        <v>14 - 61</v>
      </c>
      <c r="K20" s="52" t="str">
        <f t="shared" si="22"/>
        <v>19 - 73</v>
      </c>
      <c r="L20" s="53">
        <f t="shared" si="23"/>
        <v>11.111111111111114</v>
      </c>
      <c r="M20" s="57">
        <f t="shared" si="24"/>
        <v>-0.51349667852603198</v>
      </c>
      <c r="N20" s="57">
        <f t="shared" si="25"/>
        <v>0.7357189007482543</v>
      </c>
      <c r="O20" s="54">
        <f t="shared" si="26"/>
        <v>0</v>
      </c>
      <c r="P20" s="48" t="s">
        <v>24</v>
      </c>
      <c r="Q20" s="48" t="s">
        <v>96</v>
      </c>
      <c r="R20" s="70">
        <v>4</v>
      </c>
      <c r="S20" s="70">
        <v>12</v>
      </c>
      <c r="T20" s="70">
        <v>4</v>
      </c>
      <c r="U20" s="70">
        <v>9</v>
      </c>
      <c r="W20" s="83"/>
      <c r="Y20" s="77"/>
      <c r="Z20" s="83"/>
    </row>
    <row r="21" spans="1:26" ht="12" x14ac:dyDescent="0.2">
      <c r="A21" s="48" t="str">
        <f>P21&amp;" 5 (n="&amp;VLOOKUP(P21,$P$3:$U$30,6,FALSE)&amp;")"</f>
        <v>GCH 5 (n=7)</v>
      </c>
      <c r="B21" s="49">
        <f t="shared" si="15"/>
        <v>16.666666666666664</v>
      </c>
      <c r="C21" s="49">
        <f t="shared" si="16"/>
        <v>42.857142857142854</v>
      </c>
      <c r="D21" s="50">
        <f>50</f>
        <v>50</v>
      </c>
      <c r="E21" s="50">
        <f>80</f>
        <v>80</v>
      </c>
      <c r="F21" s="101">
        <f t="shared" si="17"/>
        <v>3</v>
      </c>
      <c r="G21" s="50">
        <f t="shared" si="18"/>
        <v>56</v>
      </c>
      <c r="H21" s="50">
        <f t="shared" si="19"/>
        <v>16</v>
      </c>
      <c r="I21" s="50">
        <f t="shared" si="20"/>
        <v>75</v>
      </c>
      <c r="J21" s="55" t="str">
        <f t="shared" si="21"/>
        <v>3 - 56</v>
      </c>
      <c r="K21" s="52" t="str">
        <f t="shared" si="22"/>
        <v>16 - 75</v>
      </c>
      <c r="L21" s="53">
        <f t="shared" si="23"/>
        <v>26.19047619047619</v>
      </c>
      <c r="M21" s="57">
        <f t="shared" si="24"/>
        <v>-0.44062100391805559</v>
      </c>
      <c r="N21" s="57">
        <f t="shared" si="25"/>
        <v>0.96443052772757931</v>
      </c>
      <c r="O21" s="54">
        <f t="shared" si="26"/>
        <v>0</v>
      </c>
      <c r="P21" s="48" t="s">
        <v>42</v>
      </c>
      <c r="Q21" s="48" t="s">
        <v>41</v>
      </c>
      <c r="R21" s="70">
        <v>1</v>
      </c>
      <c r="S21" s="70">
        <v>6</v>
      </c>
      <c r="T21" s="70">
        <v>3</v>
      </c>
      <c r="U21" s="70">
        <v>7</v>
      </c>
      <c r="W21" s="83"/>
      <c r="Y21" s="77"/>
      <c r="Z21" s="83"/>
    </row>
    <row r="22" spans="1:26" ht="12" x14ac:dyDescent="0.2">
      <c r="A22" s="58" t="str">
        <f>P22&amp;" (n="&amp;VLOOKUP(P22,$P$3:$U$30,6,FALSE)&amp;")"</f>
        <v>Raigmore (n=32)</v>
      </c>
      <c r="B22" s="49">
        <f t="shared" si="15"/>
        <v>40</v>
      </c>
      <c r="C22" s="49">
        <f t="shared" si="16"/>
        <v>34.375</v>
      </c>
      <c r="D22" s="50">
        <f>50</f>
        <v>50</v>
      </c>
      <c r="E22" s="50">
        <f>80</f>
        <v>80</v>
      </c>
      <c r="F22" s="101">
        <f t="shared" si="17"/>
        <v>23</v>
      </c>
      <c r="G22" s="50">
        <f t="shared" si="18"/>
        <v>59</v>
      </c>
      <c r="H22" s="50">
        <f t="shared" si="19"/>
        <v>20</v>
      </c>
      <c r="I22" s="50">
        <f t="shared" si="20"/>
        <v>52</v>
      </c>
      <c r="J22" s="55" t="str">
        <f t="shared" si="21"/>
        <v>23 - 59</v>
      </c>
      <c r="K22" s="52" t="str">
        <f t="shared" si="22"/>
        <v>20 - 52</v>
      </c>
      <c r="L22" s="53">
        <f t="shared" si="23"/>
        <v>-5.625</v>
      </c>
      <c r="M22" s="57">
        <f t="shared" si="24"/>
        <v>-0.43221736128108434</v>
      </c>
      <c r="N22" s="57">
        <f t="shared" si="25"/>
        <v>0.3197173612810843</v>
      </c>
      <c r="O22" s="54">
        <f t="shared" si="26"/>
        <v>0</v>
      </c>
      <c r="P22" s="48" t="s">
        <v>66</v>
      </c>
      <c r="Q22" s="48" t="s">
        <v>65</v>
      </c>
      <c r="R22" s="70">
        <v>10</v>
      </c>
      <c r="S22" s="70">
        <v>25</v>
      </c>
      <c r="T22" s="70">
        <v>11</v>
      </c>
      <c r="U22" s="70">
        <v>32</v>
      </c>
      <c r="W22" s="83"/>
      <c r="Y22" s="77"/>
      <c r="Z22" s="83"/>
    </row>
    <row r="23" spans="1:26" ht="12" x14ac:dyDescent="0.2">
      <c r="A23" s="48" t="str">
        <f>P23&amp;" (n="&amp;VLOOKUP(P23,$P$3:$U$30,6,FALSE)&amp;")"</f>
        <v>Dr Grays (n=15)</v>
      </c>
      <c r="B23" s="49">
        <f t="shared" si="15"/>
        <v>40</v>
      </c>
      <c r="C23" s="49">
        <f t="shared" si="16"/>
        <v>20</v>
      </c>
      <c r="D23" s="50">
        <f>50</f>
        <v>50</v>
      </c>
      <c r="E23" s="50">
        <f>80</f>
        <v>80</v>
      </c>
      <c r="F23" s="101">
        <f t="shared" si="17"/>
        <v>23</v>
      </c>
      <c r="G23" s="50">
        <f t="shared" si="18"/>
        <v>59</v>
      </c>
      <c r="H23" s="50">
        <f t="shared" si="19"/>
        <v>7</v>
      </c>
      <c r="I23" s="50">
        <f t="shared" si="20"/>
        <v>45</v>
      </c>
      <c r="J23" s="55" t="str">
        <f t="shared" si="21"/>
        <v>23 - 59</v>
      </c>
      <c r="K23" s="52" t="str">
        <f t="shared" si="22"/>
        <v>7 - 45</v>
      </c>
      <c r="L23" s="53">
        <f t="shared" si="23"/>
        <v>-20</v>
      </c>
      <c r="M23" s="57">
        <f t="shared" si="24"/>
        <v>-0.61480111874478438</v>
      </c>
      <c r="N23" s="57">
        <f t="shared" si="25"/>
        <v>0.2148011187447843</v>
      </c>
      <c r="O23" s="54">
        <f t="shared" si="26"/>
        <v>0</v>
      </c>
      <c r="P23" s="48" t="s">
        <v>50</v>
      </c>
      <c r="Q23" s="48" t="s">
        <v>49</v>
      </c>
      <c r="R23" s="70">
        <v>10</v>
      </c>
      <c r="S23" s="70">
        <v>25</v>
      </c>
      <c r="T23" s="70">
        <v>3</v>
      </c>
      <c r="U23" s="70">
        <v>15</v>
      </c>
      <c r="W23" s="83"/>
      <c r="Y23" s="77"/>
      <c r="Z23" s="83"/>
    </row>
    <row r="24" spans="1:26" ht="12" x14ac:dyDescent="0.2">
      <c r="A24" s="48" t="str">
        <f>P24&amp;" (n="&amp;VLOOKUP(P24,$P$3:$U$30,6,FALSE)&amp;")"</f>
        <v>Balfour (n=6)</v>
      </c>
      <c r="B24" s="49" t="str">
        <f t="shared" si="15"/>
        <v>-</v>
      </c>
      <c r="C24" s="49">
        <f t="shared" si="16"/>
        <v>16.666666666666664</v>
      </c>
      <c r="D24" s="50">
        <f>50</f>
        <v>50</v>
      </c>
      <c r="E24" s="50">
        <f>80</f>
        <v>80</v>
      </c>
      <c r="F24" s="101" t="str">
        <f t="shared" si="17"/>
        <v>-</v>
      </c>
      <c r="G24" s="50" t="str">
        <f t="shared" si="18"/>
        <v>-</v>
      </c>
      <c r="H24" s="50">
        <f t="shared" si="19"/>
        <v>3</v>
      </c>
      <c r="I24" s="50">
        <f t="shared" si="20"/>
        <v>56</v>
      </c>
      <c r="J24" s="55" t="e">
        <f t="shared" si="21"/>
        <v>#DIV/0!</v>
      </c>
      <c r="K24" s="52" t="str">
        <f t="shared" si="22"/>
        <v>3 - 56</v>
      </c>
      <c r="L24" s="53" t="e">
        <f t="shared" si="23"/>
        <v>#VALUE!</v>
      </c>
      <c r="M24" s="57" t="e">
        <f t="shared" si="24"/>
        <v>#DIV/0!</v>
      </c>
      <c r="N24" s="57" t="e">
        <f t="shared" si="25"/>
        <v>#DIV/0!</v>
      </c>
      <c r="O24" s="54" t="str">
        <f t="shared" si="26"/>
        <v/>
      </c>
      <c r="P24" s="48" t="s">
        <v>85</v>
      </c>
      <c r="Q24" s="48" t="s">
        <v>84</v>
      </c>
      <c r="R24" s="70">
        <v>0</v>
      </c>
      <c r="S24" s="70">
        <v>0</v>
      </c>
      <c r="T24" s="70">
        <v>1</v>
      </c>
      <c r="U24" s="70">
        <v>6</v>
      </c>
      <c r="W24" s="83"/>
      <c r="Y24" s="77"/>
      <c r="Z24" s="83"/>
    </row>
    <row r="25" spans="1:26" ht="12" x14ac:dyDescent="0.2">
      <c r="A25" s="48" t="str">
        <f>P25&amp;" 5 (n="&amp;VLOOKUP(P25,$P$3:$U$30,6,FALSE)&amp;")"</f>
        <v>RAH 5 (n=0)</v>
      </c>
      <c r="B25" s="49">
        <f t="shared" si="15"/>
        <v>0</v>
      </c>
      <c r="C25" s="49">
        <f t="shared" si="16"/>
        <v>1E-8</v>
      </c>
      <c r="D25" s="50">
        <f>50</f>
        <v>50</v>
      </c>
      <c r="E25" s="50">
        <f>80</f>
        <v>80</v>
      </c>
      <c r="F25" s="101">
        <f t="shared" si="17"/>
        <v>0</v>
      </c>
      <c r="G25" s="50">
        <f t="shared" si="18"/>
        <v>79</v>
      </c>
      <c r="H25" s="50" t="str">
        <f t="shared" si="19"/>
        <v>-</v>
      </c>
      <c r="I25" s="50" t="str">
        <f t="shared" si="20"/>
        <v>-</v>
      </c>
      <c r="J25" s="55" t="str">
        <f t="shared" si="21"/>
        <v>0 - 79</v>
      </c>
      <c r="K25" s="52" t="e">
        <f t="shared" si="22"/>
        <v>#DIV/0!</v>
      </c>
      <c r="L25" s="53">
        <f t="shared" si="23"/>
        <v>1E-8</v>
      </c>
      <c r="M25" s="57" t="e">
        <f t="shared" si="24"/>
        <v>#DIV/0!</v>
      </c>
      <c r="N25" s="57" t="e">
        <f t="shared" si="25"/>
        <v>#DIV/0!</v>
      </c>
      <c r="O25" s="54" t="str">
        <f t="shared" si="26"/>
        <v/>
      </c>
      <c r="P25" s="48" t="s">
        <v>105</v>
      </c>
      <c r="Q25" s="48" t="s">
        <v>54</v>
      </c>
      <c r="R25" s="70">
        <v>0</v>
      </c>
      <c r="S25" s="70">
        <v>1</v>
      </c>
      <c r="T25" s="70">
        <v>0</v>
      </c>
      <c r="U25" s="70">
        <v>0</v>
      </c>
      <c r="W25" s="83"/>
      <c r="Y25" s="77"/>
      <c r="Z25" s="83"/>
    </row>
    <row r="26" spans="1:26" ht="12" x14ac:dyDescent="0.2">
      <c r="A26" s="48" t="str">
        <f>P26&amp;" 5 (n="&amp;VLOOKUP(P26,$P$3:$U$30,6,FALSE)&amp;")"</f>
        <v>Ayr 5 (n=2)</v>
      </c>
      <c r="B26" s="49">
        <f t="shared" si="15"/>
        <v>0</v>
      </c>
      <c r="C26" s="49">
        <f t="shared" si="16"/>
        <v>0</v>
      </c>
      <c r="D26" s="50">
        <f>50</f>
        <v>50</v>
      </c>
      <c r="E26" s="50">
        <f>80</f>
        <v>80</v>
      </c>
      <c r="F26" s="101">
        <f t="shared" si="17"/>
        <v>0</v>
      </c>
      <c r="G26" s="50">
        <f t="shared" si="18"/>
        <v>79</v>
      </c>
      <c r="H26" s="50">
        <f t="shared" si="19"/>
        <v>0</v>
      </c>
      <c r="I26" s="50">
        <f t="shared" si="20"/>
        <v>66</v>
      </c>
      <c r="J26" s="55" t="str">
        <f t="shared" si="21"/>
        <v>0 - 79</v>
      </c>
      <c r="K26" s="52" t="str">
        <f t="shared" si="22"/>
        <v>0 - 66</v>
      </c>
      <c r="L26" s="53">
        <f t="shared" si="23"/>
        <v>0</v>
      </c>
      <c r="M26" s="57">
        <f t="shared" si="24"/>
        <v>0</v>
      </c>
      <c r="N26" s="57">
        <f t="shared" si="25"/>
        <v>0</v>
      </c>
      <c r="O26" s="54">
        <f t="shared" si="26"/>
        <v>0</v>
      </c>
      <c r="P26" s="48" t="s">
        <v>32</v>
      </c>
      <c r="Q26" s="48" t="s">
        <v>31</v>
      </c>
      <c r="R26" s="70">
        <v>0</v>
      </c>
      <c r="S26" s="70">
        <v>1</v>
      </c>
      <c r="T26" s="70">
        <v>0</v>
      </c>
      <c r="U26" s="70">
        <v>2</v>
      </c>
      <c r="W26" s="83"/>
      <c r="Y26" s="77"/>
      <c r="Z26" s="83"/>
    </row>
    <row r="27" spans="1:26" ht="12" x14ac:dyDescent="0.2">
      <c r="A27" s="48" t="str">
        <f>P27&amp;" (n="&amp;VLOOKUP(P27,$P$3:$U$30,6,FALSE)&amp;")"</f>
        <v>Belford (n=7)</v>
      </c>
      <c r="B27" s="49">
        <f t="shared" si="15"/>
        <v>16.666666666666664</v>
      </c>
      <c r="C27" s="49">
        <f t="shared" si="16"/>
        <v>0</v>
      </c>
      <c r="D27" s="50">
        <f>50</f>
        <v>50</v>
      </c>
      <c r="E27" s="50">
        <f>80</f>
        <v>80</v>
      </c>
      <c r="F27" s="101">
        <f t="shared" si="17"/>
        <v>3</v>
      </c>
      <c r="G27" s="50">
        <f t="shared" si="18"/>
        <v>56</v>
      </c>
      <c r="H27" s="50">
        <f t="shared" si="19"/>
        <v>0</v>
      </c>
      <c r="I27" s="50">
        <f t="shared" si="20"/>
        <v>35</v>
      </c>
      <c r="J27" s="55" t="str">
        <f t="shared" si="21"/>
        <v>3 - 56</v>
      </c>
      <c r="K27" s="52" t="str">
        <f t="shared" si="22"/>
        <v>0 - 35</v>
      </c>
      <c r="L27" s="53">
        <f t="shared" si="23"/>
        <v>-16.666666666666664</v>
      </c>
      <c r="M27" s="57">
        <f t="shared" si="24"/>
        <v>-0.60997600859672096</v>
      </c>
      <c r="N27" s="57">
        <f t="shared" si="25"/>
        <v>0.27664267526338759</v>
      </c>
      <c r="O27" s="54">
        <f t="shared" si="26"/>
        <v>0</v>
      </c>
      <c r="P27" s="48" t="s">
        <v>57</v>
      </c>
      <c r="Q27" s="48" t="s">
        <v>56</v>
      </c>
      <c r="R27" s="70">
        <v>1</v>
      </c>
      <c r="S27" s="70">
        <v>6</v>
      </c>
      <c r="T27" s="70">
        <v>0</v>
      </c>
      <c r="U27" s="70">
        <v>7</v>
      </c>
      <c r="W27" s="83"/>
      <c r="Y27" s="77"/>
      <c r="Z27" s="83"/>
    </row>
    <row r="28" spans="1:26" ht="12" x14ac:dyDescent="0.2">
      <c r="A28" s="48" t="str">
        <f>P28&amp;" (n="&amp;VLOOKUP(P28,$P$3:$U$30,6,FALSE)&amp;")"</f>
        <v>Caithness (n=5)</v>
      </c>
      <c r="B28" s="49">
        <f t="shared" si="15"/>
        <v>14.285714285714285</v>
      </c>
      <c r="C28" s="49">
        <f t="shared" si="16"/>
        <v>0</v>
      </c>
      <c r="D28" s="50">
        <f>50</f>
        <v>50</v>
      </c>
      <c r="E28" s="50">
        <f>80</f>
        <v>80</v>
      </c>
      <c r="F28" s="101">
        <f t="shared" si="17"/>
        <v>4</v>
      </c>
      <c r="G28" s="50">
        <f t="shared" si="18"/>
        <v>40</v>
      </c>
      <c r="H28" s="50">
        <f t="shared" si="19"/>
        <v>0</v>
      </c>
      <c r="I28" s="50">
        <f t="shared" si="20"/>
        <v>43</v>
      </c>
      <c r="J28" s="55" t="str">
        <f t="shared" si="21"/>
        <v>4 - 40</v>
      </c>
      <c r="K28" s="52" t="str">
        <f t="shared" si="22"/>
        <v>0 - 43</v>
      </c>
      <c r="L28" s="53">
        <f t="shared" si="23"/>
        <v>-14.285714285714285</v>
      </c>
      <c r="M28" s="57">
        <f t="shared" si="24"/>
        <v>-0.4153545185337163</v>
      </c>
      <c r="N28" s="57">
        <f t="shared" si="25"/>
        <v>0.1296402328194306</v>
      </c>
      <c r="O28" s="54">
        <f t="shared" si="26"/>
        <v>0</v>
      </c>
      <c r="P28" s="48" t="s">
        <v>60</v>
      </c>
      <c r="Q28" s="48" t="s">
        <v>59</v>
      </c>
      <c r="R28" s="70">
        <v>2</v>
      </c>
      <c r="S28" s="70">
        <v>14</v>
      </c>
      <c r="T28" s="70">
        <v>0</v>
      </c>
      <c r="U28" s="70">
        <v>5</v>
      </c>
      <c r="W28" s="83"/>
      <c r="Y28" s="77"/>
      <c r="Z28" s="83"/>
    </row>
    <row r="29" spans="1:26" ht="12" x14ac:dyDescent="0.2">
      <c r="A29" s="58" t="str">
        <f>P29&amp;" 5 (n="&amp;VLOOKUP(P29,$P$3:$U$30,6,FALSE)&amp;")"</f>
        <v>Gilbert Bain 5 (n=5)</v>
      </c>
      <c r="B29" s="49">
        <f t="shared" si="15"/>
        <v>0</v>
      </c>
      <c r="C29" s="49">
        <f t="shared" si="16"/>
        <v>0</v>
      </c>
      <c r="D29" s="50">
        <f>50</f>
        <v>50</v>
      </c>
      <c r="E29" s="50">
        <f>80</f>
        <v>80</v>
      </c>
      <c r="F29" s="101">
        <f t="shared" si="17"/>
        <v>0</v>
      </c>
      <c r="G29" s="50">
        <f t="shared" si="18"/>
        <v>79</v>
      </c>
      <c r="H29" s="50">
        <f t="shared" si="19"/>
        <v>0</v>
      </c>
      <c r="I29" s="50">
        <f t="shared" si="20"/>
        <v>43</v>
      </c>
      <c r="J29" s="55" t="str">
        <f t="shared" si="21"/>
        <v>0 - 79</v>
      </c>
      <c r="K29" s="52" t="str">
        <f t="shared" si="22"/>
        <v>0 - 43</v>
      </c>
      <c r="L29" s="53">
        <f t="shared" si="23"/>
        <v>0</v>
      </c>
      <c r="M29" s="57">
        <f t="shared" si="24"/>
        <v>0</v>
      </c>
      <c r="N29" s="57">
        <f t="shared" si="25"/>
        <v>0</v>
      </c>
      <c r="O29" s="54">
        <f t="shared" si="26"/>
        <v>0</v>
      </c>
      <c r="P29" s="48" t="s">
        <v>88</v>
      </c>
      <c r="Q29" s="48" t="s">
        <v>87</v>
      </c>
      <c r="R29" s="70">
        <v>0</v>
      </c>
      <c r="S29" s="70">
        <v>1</v>
      </c>
      <c r="T29" s="70">
        <v>0</v>
      </c>
      <c r="U29" s="70">
        <v>5</v>
      </c>
      <c r="W29" s="83"/>
      <c r="Y29" s="77"/>
      <c r="Z29" s="83"/>
    </row>
    <row r="30" spans="1:26" ht="12" x14ac:dyDescent="0.2">
      <c r="A30" s="48" t="str">
        <f>P30&amp;" 5 (n="&amp;VLOOKUP(P30,$P$3:$U$30,6,FALSE)&amp;")"</f>
        <v>WGH 5 (n=2)</v>
      </c>
      <c r="B30" s="49">
        <f t="shared" si="15"/>
        <v>33.333333333333329</v>
      </c>
      <c r="C30" s="49">
        <f t="shared" si="16"/>
        <v>0</v>
      </c>
      <c r="D30" s="50">
        <f>50</f>
        <v>50</v>
      </c>
      <c r="E30" s="50">
        <f>80</f>
        <v>80</v>
      </c>
      <c r="F30" s="101">
        <f t="shared" si="17"/>
        <v>6</v>
      </c>
      <c r="G30" s="50">
        <f t="shared" si="18"/>
        <v>79</v>
      </c>
      <c r="H30" s="50">
        <f t="shared" si="19"/>
        <v>0</v>
      </c>
      <c r="I30" s="50">
        <f t="shared" si="20"/>
        <v>66</v>
      </c>
      <c r="J30" s="61" t="str">
        <f t="shared" si="21"/>
        <v>6 - 79</v>
      </c>
      <c r="K30" s="62" t="str">
        <f t="shared" si="22"/>
        <v>0 - 66</v>
      </c>
      <c r="L30" s="63">
        <f t="shared" si="23"/>
        <v>-33.333333333333329</v>
      </c>
      <c r="M30" s="64">
        <f t="shared" si="24"/>
        <v>-1.1263491922263726</v>
      </c>
      <c r="N30" s="64">
        <f t="shared" si="25"/>
        <v>0.45968252555970607</v>
      </c>
      <c r="O30" s="65">
        <f t="shared" si="26"/>
        <v>0</v>
      </c>
      <c r="P30" s="48" t="s">
        <v>82</v>
      </c>
      <c r="Q30" s="48" t="s">
        <v>81</v>
      </c>
      <c r="R30" s="70">
        <v>1</v>
      </c>
      <c r="S30" s="70">
        <v>3</v>
      </c>
      <c r="T30" s="70">
        <v>0</v>
      </c>
      <c r="U30" s="70">
        <v>2</v>
      </c>
      <c r="W30" s="83"/>
      <c r="Y30" s="77"/>
      <c r="Z30" s="83"/>
    </row>
    <row r="33" spans="16:24" ht="14.5" x14ac:dyDescent="0.35">
      <c r="P33"/>
      <c r="Q33"/>
      <c r="R33"/>
      <c r="S33"/>
      <c r="T33"/>
      <c r="U33"/>
      <c r="V33"/>
      <c r="W33"/>
      <c r="X33"/>
    </row>
    <row r="34" spans="16:24" ht="14.5" x14ac:dyDescent="0.35">
      <c r="P34"/>
      <c r="Q34"/>
      <c r="R34"/>
      <c r="S34"/>
      <c r="T34"/>
      <c r="U34"/>
      <c r="V34"/>
      <c r="W34"/>
      <c r="X34"/>
    </row>
    <row r="35" spans="16:24" ht="14.5" x14ac:dyDescent="0.35">
      <c r="P35"/>
      <c r="Q35"/>
      <c r="R35"/>
      <c r="S35"/>
      <c r="T35"/>
      <c r="U35"/>
      <c r="V35"/>
      <c r="W35"/>
      <c r="X35"/>
    </row>
    <row r="36" spans="16:24" ht="14.5" x14ac:dyDescent="0.35">
      <c r="P36"/>
      <c r="Q36"/>
      <c r="R36"/>
      <c r="S36"/>
      <c r="T36"/>
      <c r="U36"/>
      <c r="V36"/>
      <c r="W36"/>
      <c r="X36"/>
    </row>
    <row r="37" spans="16:24" ht="14.5" x14ac:dyDescent="0.35">
      <c r="P37"/>
      <c r="Q37"/>
      <c r="R37"/>
      <c r="S37"/>
      <c r="T37"/>
      <c r="U37"/>
      <c r="V37"/>
      <c r="W37"/>
      <c r="X37"/>
    </row>
    <row r="38" spans="16:24" ht="14.5" x14ac:dyDescent="0.35">
      <c r="P38"/>
      <c r="Q38"/>
      <c r="R38"/>
      <c r="S38"/>
      <c r="T38"/>
      <c r="U38"/>
      <c r="V38"/>
      <c r="W38"/>
      <c r="X38"/>
    </row>
    <row r="39" spans="16:24" ht="14.5" x14ac:dyDescent="0.35">
      <c r="P39"/>
      <c r="Q39"/>
      <c r="R39"/>
      <c r="S39"/>
      <c r="T39"/>
      <c r="U39"/>
      <c r="V39"/>
      <c r="W39"/>
      <c r="X39"/>
    </row>
    <row r="40" spans="16:24" ht="14.5" x14ac:dyDescent="0.35">
      <c r="P40"/>
      <c r="Q40"/>
      <c r="R40"/>
      <c r="S40"/>
      <c r="T40"/>
      <c r="U40"/>
      <c r="V40"/>
      <c r="W40"/>
      <c r="X40"/>
    </row>
    <row r="41" spans="16:24" ht="14.5" x14ac:dyDescent="0.35">
      <c r="P41"/>
      <c r="Q41"/>
      <c r="R41"/>
      <c r="S41"/>
      <c r="T41"/>
      <c r="U41"/>
      <c r="V41"/>
      <c r="W41"/>
      <c r="X41"/>
    </row>
    <row r="42" spans="16:24" ht="14.5" x14ac:dyDescent="0.35">
      <c r="P42"/>
      <c r="Q42"/>
      <c r="R42"/>
      <c r="S42"/>
      <c r="T42"/>
      <c r="U42"/>
      <c r="V42"/>
      <c r="W42"/>
      <c r="X42"/>
    </row>
    <row r="43" spans="16:24" ht="14.5" x14ac:dyDescent="0.35">
      <c r="P43"/>
      <c r="Q43"/>
      <c r="R43"/>
      <c r="S43"/>
      <c r="T43"/>
      <c r="U43"/>
      <c r="V43"/>
      <c r="W43"/>
      <c r="X43"/>
    </row>
    <row r="44" spans="16:24" ht="14.5" x14ac:dyDescent="0.35">
      <c r="P44"/>
      <c r="Q44"/>
      <c r="R44"/>
      <c r="S44"/>
      <c r="T44"/>
      <c r="U44"/>
      <c r="V44"/>
      <c r="W44"/>
      <c r="X44"/>
    </row>
    <row r="45" spans="16:24" ht="14.5" x14ac:dyDescent="0.35">
      <c r="P45"/>
      <c r="Q45"/>
      <c r="R45"/>
      <c r="S45"/>
      <c r="T45"/>
      <c r="U45"/>
      <c r="V45"/>
      <c r="W45"/>
      <c r="X45"/>
    </row>
    <row r="46" spans="16:24" ht="14.5" x14ac:dyDescent="0.35">
      <c r="P46"/>
      <c r="Q46"/>
      <c r="R46"/>
      <c r="S46"/>
      <c r="T46"/>
      <c r="U46"/>
      <c r="V46"/>
      <c r="W46"/>
      <c r="X46"/>
    </row>
    <row r="47" spans="16:24" ht="14.5" x14ac:dyDescent="0.35">
      <c r="P47"/>
      <c r="Q47"/>
      <c r="R47"/>
      <c r="S47"/>
      <c r="T47"/>
      <c r="U47"/>
      <c r="V47"/>
      <c r="W47"/>
      <c r="X47"/>
    </row>
    <row r="48" spans="16:24" ht="14.5" x14ac:dyDescent="0.35">
      <c r="P48"/>
      <c r="Q48"/>
      <c r="R48"/>
      <c r="S48"/>
      <c r="T48"/>
      <c r="U48"/>
      <c r="V48"/>
      <c r="W48"/>
      <c r="X48"/>
    </row>
    <row r="49" spans="16:24" ht="14.5" x14ac:dyDescent="0.35">
      <c r="P49"/>
      <c r="Q49"/>
      <c r="R49"/>
      <c r="S49"/>
      <c r="T49"/>
      <c r="U49"/>
      <c r="V49"/>
      <c r="W49"/>
      <c r="X49"/>
    </row>
    <row r="50" spans="16:24" ht="14.5" x14ac:dyDescent="0.35">
      <c r="P50"/>
      <c r="Q50"/>
      <c r="R50"/>
      <c r="S50"/>
      <c r="T50"/>
      <c r="U50"/>
      <c r="V50"/>
      <c r="W50"/>
      <c r="X50"/>
    </row>
    <row r="51" spans="16:24" ht="14.5" x14ac:dyDescent="0.35">
      <c r="P51"/>
      <c r="Q51"/>
      <c r="R51"/>
      <c r="S51"/>
      <c r="T51"/>
      <c r="U51"/>
      <c r="V51"/>
      <c r="W51"/>
      <c r="X51"/>
    </row>
    <row r="52" spans="16:24" ht="14.5" x14ac:dyDescent="0.35">
      <c r="P52"/>
      <c r="Q52"/>
      <c r="R52"/>
      <c r="S52"/>
      <c r="T52"/>
      <c r="U52"/>
      <c r="V52"/>
      <c r="W52"/>
      <c r="X52"/>
    </row>
    <row r="53" spans="16:24" ht="14.5" x14ac:dyDescent="0.35">
      <c r="P53"/>
      <c r="Q53"/>
      <c r="R53"/>
      <c r="S53"/>
      <c r="T53"/>
      <c r="U53"/>
      <c r="V53"/>
      <c r="W53"/>
      <c r="X53"/>
    </row>
    <row r="54" spans="16:24" ht="14.5" x14ac:dyDescent="0.35">
      <c r="P54"/>
      <c r="Q54"/>
      <c r="R54"/>
      <c r="S54"/>
      <c r="T54"/>
      <c r="U54"/>
      <c r="V54"/>
      <c r="W54"/>
      <c r="X54"/>
    </row>
    <row r="55" spans="16:24" ht="14.5" x14ac:dyDescent="0.35">
      <c r="P55"/>
      <c r="Q55"/>
      <c r="R55"/>
      <c r="S55"/>
      <c r="T55"/>
      <c r="U55"/>
      <c r="V55"/>
      <c r="W55"/>
      <c r="X55"/>
    </row>
    <row r="56" spans="16:24" ht="14.5" x14ac:dyDescent="0.35">
      <c r="P56"/>
      <c r="Q56"/>
      <c r="R56"/>
      <c r="S56"/>
      <c r="T56"/>
      <c r="U56"/>
      <c r="V56"/>
      <c r="W56"/>
      <c r="X56"/>
    </row>
    <row r="57" spans="16:24" ht="14.5" x14ac:dyDescent="0.35">
      <c r="P57"/>
      <c r="Q57"/>
      <c r="R57"/>
      <c r="S57"/>
      <c r="T57"/>
      <c r="U57"/>
      <c r="V57"/>
      <c r="W57"/>
      <c r="X57"/>
    </row>
    <row r="58" spans="16:24" ht="14.5" x14ac:dyDescent="0.35">
      <c r="P58"/>
      <c r="Q58"/>
      <c r="R58"/>
      <c r="S58"/>
      <c r="T58"/>
      <c r="U58"/>
      <c r="V58"/>
      <c r="W58"/>
      <c r="X58"/>
    </row>
    <row r="59" spans="16:24" ht="14.5" x14ac:dyDescent="0.35">
      <c r="P59"/>
      <c r="Q59"/>
      <c r="R59"/>
      <c r="S59"/>
      <c r="T59"/>
      <c r="U59"/>
      <c r="V59"/>
      <c r="W59"/>
      <c r="X59"/>
    </row>
    <row r="60" spans="16:24" ht="14.5" x14ac:dyDescent="0.35">
      <c r="P60"/>
      <c r="Q60"/>
      <c r="R60"/>
      <c r="S60"/>
      <c r="T60"/>
      <c r="U60"/>
      <c r="V60"/>
      <c r="W60"/>
      <c r="X60"/>
    </row>
  </sheetData>
  <sheetProtection algorithmName="SHA-512" hashValue="lN8CCbrkMm7mRCVNIvHGkBL1tmtaPdOnQO3cLuJUFPhFPoIsX4WCLCGbA2TuOBH59zzqHZjgXCfgDJocxuHFVg==" saltValue="1OJk9YZ5dROLQd8BiZdvYQ==" spinCount="100000" sheet="1" objects="1" scenarios="1"/>
  <sortState ref="A4:U30">
    <sortCondition descending="1" ref="C4:C30"/>
  </sortState>
  <mergeCells count="7">
    <mergeCell ref="A1:A2"/>
    <mergeCell ref="B1:I1"/>
    <mergeCell ref="P1:Q1"/>
    <mergeCell ref="R1:S1"/>
    <mergeCell ref="T1:U1"/>
    <mergeCell ref="F2:G2"/>
    <mergeCell ref="H2:I2"/>
  </mergeCells>
  <pageMargins left="0.70866141732283472" right="0.70866141732283472" top="0.74803149606299213" bottom="0.74803149606299213" header="0.31496062992125984" footer="0.31496062992125984"/>
  <pageSetup paperSize="9" scale="59" orientation="landscape" r:id="rId1"/>
  <headerFooter>
    <oddFooter>&amp;L&amp;8Scottish Stroke Improvement Programme 2019 Report&amp;R&amp;8© NHS National Services Scotland/Crown Copyright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sheetViews>
  <sheetFormatPr defaultColWidth="9.1796875" defaultRowHeight="12.5" x14ac:dyDescent="0.25"/>
  <cols>
    <col min="1" max="1" width="1.7265625" style="95" customWidth="1"/>
    <col min="2" max="2" width="50.7265625" style="95" customWidth="1"/>
    <col min="3" max="4" width="25.7265625" style="95" customWidth="1"/>
    <col min="5" max="16384" width="9.1796875" style="95"/>
  </cols>
  <sheetData>
    <row r="1" spans="1:4" ht="13" x14ac:dyDescent="0.3">
      <c r="B1" s="2" t="s">
        <v>152</v>
      </c>
      <c r="C1" s="2"/>
      <c r="D1" s="2"/>
    </row>
    <row r="2" spans="1:4" ht="13" x14ac:dyDescent="0.3">
      <c r="B2" s="59"/>
      <c r="C2" s="29"/>
      <c r="D2" s="29"/>
    </row>
    <row r="3" spans="1:4" ht="13" thickBot="1" x14ac:dyDescent="0.3">
      <c r="B3" s="73" t="s">
        <v>30</v>
      </c>
      <c r="C3" s="30">
        <v>2013</v>
      </c>
      <c r="D3" s="30">
        <v>2012</v>
      </c>
    </row>
    <row r="4" spans="1:4" ht="25" customHeight="1" x14ac:dyDescent="0.25">
      <c r="B4" s="203" t="s">
        <v>12</v>
      </c>
      <c r="C4" s="205" t="s">
        <v>166</v>
      </c>
      <c r="D4" s="207" t="s">
        <v>151</v>
      </c>
    </row>
    <row r="5" spans="1:4" ht="40" customHeight="1" thickBot="1" x14ac:dyDescent="0.3">
      <c r="B5" s="204"/>
      <c r="C5" s="206"/>
      <c r="D5" s="208"/>
    </row>
    <row r="6" spans="1:4" ht="13.5" thickBot="1" x14ac:dyDescent="0.3">
      <c r="A6" s="7"/>
      <c r="B6" s="31" t="s">
        <v>98</v>
      </c>
      <c r="C6" s="117">
        <v>1056</v>
      </c>
      <c r="D6" s="118">
        <v>1033</v>
      </c>
    </row>
    <row r="7" spans="1:4" ht="13" x14ac:dyDescent="0.25">
      <c r="A7" s="7"/>
      <c r="B7" s="32" t="s">
        <v>20</v>
      </c>
      <c r="C7" s="119">
        <v>83</v>
      </c>
      <c r="D7" s="120">
        <v>73</v>
      </c>
    </row>
    <row r="8" spans="1:4" x14ac:dyDescent="0.25">
      <c r="A8" s="7"/>
      <c r="B8" s="102" t="s">
        <v>31</v>
      </c>
      <c r="C8" s="121">
        <v>1</v>
      </c>
      <c r="D8" s="122">
        <v>2</v>
      </c>
    </row>
    <row r="9" spans="1:4" ht="13" thickBot="1" x14ac:dyDescent="0.3">
      <c r="A9" s="7"/>
      <c r="B9" s="103" t="s">
        <v>35</v>
      </c>
      <c r="C9" s="123">
        <v>82</v>
      </c>
      <c r="D9" s="124">
        <v>71</v>
      </c>
    </row>
    <row r="10" spans="1:4" ht="13" x14ac:dyDescent="0.25">
      <c r="A10" s="7"/>
      <c r="B10" s="32" t="s">
        <v>15</v>
      </c>
      <c r="C10" s="119">
        <v>16</v>
      </c>
      <c r="D10" s="120">
        <v>21</v>
      </c>
    </row>
    <row r="11" spans="1:4" ht="13" thickBot="1" x14ac:dyDescent="0.3">
      <c r="A11" s="7"/>
      <c r="B11" s="104" t="s">
        <v>37</v>
      </c>
      <c r="C11" s="125">
        <v>16</v>
      </c>
      <c r="D11" s="126">
        <v>21</v>
      </c>
    </row>
    <row r="12" spans="1:4" ht="13" x14ac:dyDescent="0.25">
      <c r="A12" s="7"/>
      <c r="B12" s="32" t="s">
        <v>18</v>
      </c>
      <c r="C12" s="119">
        <v>23</v>
      </c>
      <c r="D12" s="120">
        <v>38</v>
      </c>
    </row>
    <row r="13" spans="1:4" x14ac:dyDescent="0.25">
      <c r="A13" s="7"/>
      <c r="B13" s="105" t="s">
        <v>40</v>
      </c>
      <c r="C13" s="121">
        <v>17</v>
      </c>
      <c r="D13" s="122">
        <v>31</v>
      </c>
    </row>
    <row r="14" spans="1:4" ht="13" thickBot="1" x14ac:dyDescent="0.3">
      <c r="A14" s="7"/>
      <c r="B14" s="103" t="s">
        <v>43</v>
      </c>
      <c r="C14" s="123">
        <v>6</v>
      </c>
      <c r="D14" s="124">
        <v>7</v>
      </c>
    </row>
    <row r="15" spans="1:4" ht="13" x14ac:dyDescent="0.25">
      <c r="A15" s="7"/>
      <c r="B15" s="32" t="s">
        <v>17</v>
      </c>
      <c r="C15" s="119">
        <v>63</v>
      </c>
      <c r="D15" s="120">
        <v>80</v>
      </c>
    </row>
    <row r="16" spans="1:4" ht="13" thickBot="1" x14ac:dyDescent="0.3">
      <c r="A16" s="7"/>
      <c r="B16" s="103" t="s">
        <v>44</v>
      </c>
      <c r="C16" s="123">
        <v>63</v>
      </c>
      <c r="D16" s="124">
        <v>80</v>
      </c>
    </row>
    <row r="17" spans="1:4" ht="13" x14ac:dyDescent="0.25">
      <c r="A17" s="7"/>
      <c r="B17" s="32" t="s">
        <v>22</v>
      </c>
      <c r="C17" s="119">
        <v>46</v>
      </c>
      <c r="D17" s="120">
        <v>42</v>
      </c>
    </row>
    <row r="18" spans="1:4" ht="13" thickBot="1" x14ac:dyDescent="0.3">
      <c r="A18" s="7"/>
      <c r="B18" s="106" t="s">
        <v>46</v>
      </c>
      <c r="C18" s="127">
        <v>46</v>
      </c>
      <c r="D18" s="128">
        <v>42</v>
      </c>
    </row>
    <row r="19" spans="1:4" ht="13" x14ac:dyDescent="0.25">
      <c r="A19" s="7"/>
      <c r="B19" s="32" t="s">
        <v>21</v>
      </c>
      <c r="C19" s="119">
        <v>153</v>
      </c>
      <c r="D19" s="120">
        <v>147</v>
      </c>
    </row>
    <row r="20" spans="1:4" x14ac:dyDescent="0.25">
      <c r="A20" s="7"/>
      <c r="B20" s="102" t="s">
        <v>48</v>
      </c>
      <c r="C20" s="121">
        <v>127</v>
      </c>
      <c r="D20" s="122">
        <v>132</v>
      </c>
    </row>
    <row r="21" spans="1:4" ht="13" thickBot="1" x14ac:dyDescent="0.3">
      <c r="A21" s="7"/>
      <c r="B21" s="103" t="s">
        <v>51</v>
      </c>
      <c r="C21" s="123">
        <v>26</v>
      </c>
      <c r="D21" s="124">
        <v>15</v>
      </c>
    </row>
    <row r="22" spans="1:4" ht="13" x14ac:dyDescent="0.25">
      <c r="A22" s="7"/>
      <c r="B22" s="32" t="s">
        <v>27</v>
      </c>
      <c r="C22" s="119">
        <v>222</v>
      </c>
      <c r="D22" s="120">
        <v>228</v>
      </c>
    </row>
    <row r="23" spans="1:4" x14ac:dyDescent="0.25">
      <c r="A23" s="7"/>
      <c r="B23" s="107" t="s">
        <v>53</v>
      </c>
      <c r="C23" s="129">
        <v>22</v>
      </c>
      <c r="D23" s="130">
        <v>18</v>
      </c>
    </row>
    <row r="24" spans="1:4" x14ac:dyDescent="0.25">
      <c r="A24" s="7"/>
      <c r="B24" s="107" t="s">
        <v>121</v>
      </c>
      <c r="C24" s="129">
        <v>199</v>
      </c>
      <c r="D24" s="130">
        <v>210</v>
      </c>
    </row>
    <row r="25" spans="1:4" ht="13" thickBot="1" x14ac:dyDescent="0.3">
      <c r="A25" s="7"/>
      <c r="B25" s="107" t="s">
        <v>55</v>
      </c>
      <c r="C25" s="129">
        <v>1</v>
      </c>
      <c r="D25" s="130">
        <v>0</v>
      </c>
    </row>
    <row r="26" spans="1:4" ht="13" x14ac:dyDescent="0.25">
      <c r="A26" s="7"/>
      <c r="B26" s="32" t="s">
        <v>23</v>
      </c>
      <c r="C26" s="119">
        <v>50</v>
      </c>
      <c r="D26" s="120">
        <v>46</v>
      </c>
    </row>
    <row r="27" spans="1:4" x14ac:dyDescent="0.25">
      <c r="A27" s="7"/>
      <c r="B27" s="107" t="s">
        <v>58</v>
      </c>
      <c r="C27" s="129">
        <v>6</v>
      </c>
      <c r="D27" s="130">
        <v>7</v>
      </c>
    </row>
    <row r="28" spans="1:4" x14ac:dyDescent="0.25">
      <c r="A28" s="7"/>
      <c r="B28" s="107" t="s">
        <v>61</v>
      </c>
      <c r="C28" s="129">
        <v>14</v>
      </c>
      <c r="D28" s="130">
        <v>5</v>
      </c>
    </row>
    <row r="29" spans="1:4" x14ac:dyDescent="0.25">
      <c r="A29" s="7"/>
      <c r="B29" s="107" t="s">
        <v>64</v>
      </c>
      <c r="C29" s="129">
        <v>5</v>
      </c>
      <c r="D29" s="130">
        <v>2</v>
      </c>
    </row>
    <row r="30" spans="1:4" ht="13" thickBot="1" x14ac:dyDescent="0.3">
      <c r="A30" s="7"/>
      <c r="B30" s="106" t="s">
        <v>67</v>
      </c>
      <c r="C30" s="127">
        <v>25</v>
      </c>
      <c r="D30" s="128">
        <v>32</v>
      </c>
    </row>
    <row r="31" spans="1:4" ht="13" x14ac:dyDescent="0.25">
      <c r="A31" s="7"/>
      <c r="B31" s="32" t="s">
        <v>16</v>
      </c>
      <c r="C31" s="119">
        <v>125</v>
      </c>
      <c r="D31" s="120">
        <v>117</v>
      </c>
    </row>
    <row r="32" spans="1:4" x14ac:dyDescent="0.25">
      <c r="A32" s="7"/>
      <c r="B32" s="102" t="s">
        <v>70</v>
      </c>
      <c r="C32" s="121">
        <v>34</v>
      </c>
      <c r="D32" s="122">
        <v>32</v>
      </c>
    </row>
    <row r="33" spans="1:4" x14ac:dyDescent="0.25">
      <c r="A33" s="7"/>
      <c r="B33" s="107" t="s">
        <v>128</v>
      </c>
      <c r="C33" s="129">
        <v>40</v>
      </c>
      <c r="D33" s="130">
        <v>47</v>
      </c>
    </row>
    <row r="34" spans="1:4" ht="13" thickBot="1" x14ac:dyDescent="0.3">
      <c r="A34" s="7"/>
      <c r="B34" s="106" t="s">
        <v>73</v>
      </c>
      <c r="C34" s="127">
        <v>51</v>
      </c>
      <c r="D34" s="128">
        <v>38</v>
      </c>
    </row>
    <row r="35" spans="1:4" ht="13" x14ac:dyDescent="0.25">
      <c r="A35" s="7"/>
      <c r="B35" s="32" t="s">
        <v>25</v>
      </c>
      <c r="C35" s="119">
        <v>162</v>
      </c>
      <c r="D35" s="120">
        <v>148</v>
      </c>
    </row>
    <row r="36" spans="1:4" x14ac:dyDescent="0.25">
      <c r="A36" s="7"/>
      <c r="B36" s="105" t="s">
        <v>77</v>
      </c>
      <c r="C36" s="121">
        <v>125</v>
      </c>
      <c r="D36" s="122">
        <v>121</v>
      </c>
    </row>
    <row r="37" spans="1:4" x14ac:dyDescent="0.25">
      <c r="A37" s="7"/>
      <c r="B37" s="107" t="s">
        <v>80</v>
      </c>
      <c r="C37" s="129">
        <v>34</v>
      </c>
      <c r="D37" s="130">
        <v>24</v>
      </c>
    </row>
    <row r="38" spans="1:4" ht="13" thickBot="1" x14ac:dyDescent="0.3">
      <c r="A38" s="7"/>
      <c r="B38" s="103" t="s">
        <v>83</v>
      </c>
      <c r="C38" s="123">
        <v>3</v>
      </c>
      <c r="D38" s="124">
        <v>3</v>
      </c>
    </row>
    <row r="39" spans="1:4" ht="13" x14ac:dyDescent="0.25">
      <c r="A39" s="7"/>
      <c r="B39" s="33" t="s">
        <v>28</v>
      </c>
      <c r="C39" s="131">
        <v>0</v>
      </c>
      <c r="D39" s="132">
        <v>7</v>
      </c>
    </row>
    <row r="40" spans="1:4" ht="13" thickBot="1" x14ac:dyDescent="0.3">
      <c r="A40" s="7"/>
      <c r="B40" s="104" t="s">
        <v>86</v>
      </c>
      <c r="C40" s="125">
        <v>0</v>
      </c>
      <c r="D40" s="126">
        <v>7</v>
      </c>
    </row>
    <row r="41" spans="1:4" ht="13" x14ac:dyDescent="0.25">
      <c r="A41" s="7"/>
      <c r="B41" s="32" t="s">
        <v>26</v>
      </c>
      <c r="C41" s="119">
        <v>1</v>
      </c>
      <c r="D41" s="120">
        <v>5</v>
      </c>
    </row>
    <row r="42" spans="1:4" ht="13" thickBot="1" x14ac:dyDescent="0.3">
      <c r="A42" s="7"/>
      <c r="B42" s="106" t="s">
        <v>89</v>
      </c>
      <c r="C42" s="133">
        <v>1</v>
      </c>
      <c r="D42" s="134">
        <v>5</v>
      </c>
    </row>
    <row r="43" spans="1:4" ht="13" x14ac:dyDescent="0.25">
      <c r="A43" s="7"/>
      <c r="B43" s="32" t="s">
        <v>19</v>
      </c>
      <c r="C43" s="119">
        <v>99</v>
      </c>
      <c r="D43" s="120">
        <v>70</v>
      </c>
    </row>
    <row r="44" spans="1:4" x14ac:dyDescent="0.25">
      <c r="A44" s="7"/>
      <c r="B44" s="102" t="s">
        <v>92</v>
      </c>
      <c r="C44" s="121">
        <v>63</v>
      </c>
      <c r="D44" s="122">
        <v>51</v>
      </c>
    </row>
    <row r="45" spans="1:4" ht="13" thickBot="1" x14ac:dyDescent="0.3">
      <c r="A45" s="7"/>
      <c r="B45" s="102" t="s">
        <v>95</v>
      </c>
      <c r="C45" s="121">
        <v>36</v>
      </c>
      <c r="D45" s="122">
        <v>19</v>
      </c>
    </row>
    <row r="46" spans="1:4" ht="13" x14ac:dyDescent="0.25">
      <c r="A46" s="7"/>
      <c r="B46" s="32" t="s">
        <v>24</v>
      </c>
      <c r="C46" s="135">
        <v>13</v>
      </c>
      <c r="D46" s="136">
        <v>11</v>
      </c>
    </row>
    <row r="47" spans="1:4" ht="13" thickBot="1" x14ac:dyDescent="0.3">
      <c r="A47" s="7"/>
      <c r="B47" s="106" t="s">
        <v>97</v>
      </c>
      <c r="C47" s="127">
        <v>13</v>
      </c>
      <c r="D47" s="128">
        <v>11</v>
      </c>
    </row>
    <row r="48" spans="1:4" x14ac:dyDescent="0.25">
      <c r="B48" s="34"/>
    </row>
    <row r="49" spans="2:4" x14ac:dyDescent="0.25">
      <c r="B49" s="147" t="s">
        <v>146</v>
      </c>
      <c r="C49" s="143"/>
      <c r="D49" s="143"/>
    </row>
    <row r="50" spans="2:4" x14ac:dyDescent="0.25">
      <c r="B50" s="209" t="s">
        <v>147</v>
      </c>
      <c r="C50" s="209"/>
      <c r="D50" s="209"/>
    </row>
    <row r="51" spans="2:4" x14ac:dyDescent="0.25">
      <c r="B51" s="209"/>
      <c r="C51" s="209"/>
      <c r="D51" s="209"/>
    </row>
    <row r="52" spans="2:4" ht="12.75" customHeight="1" x14ac:dyDescent="0.25">
      <c r="B52" s="209" t="s">
        <v>165</v>
      </c>
      <c r="C52" s="209"/>
      <c r="D52" s="209"/>
    </row>
    <row r="53" spans="2:4" x14ac:dyDescent="0.25">
      <c r="B53" s="209"/>
      <c r="C53" s="209"/>
      <c r="D53" s="209"/>
    </row>
    <row r="54" spans="2:4" x14ac:dyDescent="0.25">
      <c r="B54" s="209"/>
      <c r="C54" s="209"/>
      <c r="D54" s="209"/>
    </row>
    <row r="55" spans="2:4" ht="12.75" customHeight="1" x14ac:dyDescent="0.25">
      <c r="B55" s="148" t="s">
        <v>3</v>
      </c>
      <c r="C55" s="149"/>
      <c r="D55" s="149"/>
    </row>
    <row r="56" spans="2:4" ht="12.75" customHeight="1" x14ac:dyDescent="0.25">
      <c r="B56" s="151" t="s">
        <v>167</v>
      </c>
      <c r="C56" s="150"/>
      <c r="D56" s="150"/>
    </row>
    <row r="57" spans="2:4" x14ac:dyDescent="0.25">
      <c r="B57" s="150"/>
      <c r="C57" s="150"/>
      <c r="D57" s="150"/>
    </row>
    <row r="58" spans="2:4" x14ac:dyDescent="0.25">
      <c r="B58" s="150"/>
      <c r="C58" s="150"/>
      <c r="D58" s="150"/>
    </row>
  </sheetData>
  <sheetProtection algorithmName="SHA-512" hashValue="zsAPdGxfWWtqgSI/GP6aCPUmK1O1a8keuTzwF3f79bwcOZ4GoVtlwSwWjgtnhovWlxhMOiXwfVof/SSiMn3ZDw==" saltValue="UVzsyBAb/1pbgBkQmf2SlA==" spinCount="100000" sheet="1" objects="1" scenarios="1"/>
  <mergeCells count="5">
    <mergeCell ref="B4:B5"/>
    <mergeCell ref="C4:C5"/>
    <mergeCell ref="D4:D5"/>
    <mergeCell ref="B50:D51"/>
    <mergeCell ref="B52:D54"/>
  </mergeCells>
  <hyperlinks>
    <hyperlink ref="B3" location="'Section 6 List of Tables Charts'!A1" display="return to List of Tables &amp; Charts"/>
  </hyperlinks>
  <printOptions horizontalCentered="1"/>
  <pageMargins left="0" right="0" top="0.39370078740157483" bottom="0.74803149606299213" header="0.15748031496062992" footer="0.19685039370078741"/>
  <pageSetup paperSize="9" scale="75" orientation="portrait" r:id="rId1"/>
  <headerFooter alignWithMargins="0">
    <oddFooter>&amp;L&amp;8Scottish Stroke Improvement Programme 2019 Report&amp;R&amp;8© NHS National Services Scotland/Crown Copyright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C103"/>
  <sheetViews>
    <sheetView workbookViewId="0"/>
  </sheetViews>
  <sheetFormatPr defaultRowHeight="12.5" x14ac:dyDescent="0.25"/>
  <cols>
    <col min="1" max="1" width="9.1796875" style="68"/>
    <col min="2" max="3" width="10.7265625" style="68" customWidth="1"/>
    <col min="4" max="257" width="9.1796875" style="68"/>
    <col min="258" max="259" width="10.7265625" style="68" customWidth="1"/>
    <col min="260" max="513" width="9.1796875" style="68"/>
    <col min="514" max="515" width="10.7265625" style="68" customWidth="1"/>
    <col min="516" max="769" width="9.1796875" style="68"/>
    <col min="770" max="771" width="10.7265625" style="68" customWidth="1"/>
    <col min="772" max="1025" width="9.1796875" style="68"/>
    <col min="1026" max="1027" width="10.7265625" style="68" customWidth="1"/>
    <col min="1028" max="1281" width="9.1796875" style="68"/>
    <col min="1282" max="1283" width="10.7265625" style="68" customWidth="1"/>
    <col min="1284" max="1537" width="9.1796875" style="68"/>
    <col min="1538" max="1539" width="10.7265625" style="68" customWidth="1"/>
    <col min="1540" max="1793" width="9.1796875" style="68"/>
    <col min="1794" max="1795" width="10.7265625" style="68" customWidth="1"/>
    <col min="1796" max="2049" width="9.1796875" style="68"/>
    <col min="2050" max="2051" width="10.7265625" style="68" customWidth="1"/>
    <col min="2052" max="2305" width="9.1796875" style="68"/>
    <col min="2306" max="2307" width="10.7265625" style="68" customWidth="1"/>
    <col min="2308" max="2561" width="9.1796875" style="68"/>
    <col min="2562" max="2563" width="10.7265625" style="68" customWidth="1"/>
    <col min="2564" max="2817" width="9.1796875" style="68"/>
    <col min="2818" max="2819" width="10.7265625" style="68" customWidth="1"/>
    <col min="2820" max="3073" width="9.1796875" style="68"/>
    <col min="3074" max="3075" width="10.7265625" style="68" customWidth="1"/>
    <col min="3076" max="3329" width="9.1796875" style="68"/>
    <col min="3330" max="3331" width="10.7265625" style="68" customWidth="1"/>
    <col min="3332" max="3585" width="9.1796875" style="68"/>
    <col min="3586" max="3587" width="10.7265625" style="68" customWidth="1"/>
    <col min="3588" max="3841" width="9.1796875" style="68"/>
    <col min="3842" max="3843" width="10.7265625" style="68" customWidth="1"/>
    <col min="3844" max="4097" width="9.1796875" style="68"/>
    <col min="4098" max="4099" width="10.7265625" style="68" customWidth="1"/>
    <col min="4100" max="4353" width="9.1796875" style="68"/>
    <col min="4354" max="4355" width="10.7265625" style="68" customWidth="1"/>
    <col min="4356" max="4609" width="9.1796875" style="68"/>
    <col min="4610" max="4611" width="10.7265625" style="68" customWidth="1"/>
    <col min="4612" max="4865" width="9.1796875" style="68"/>
    <col min="4866" max="4867" width="10.7265625" style="68" customWidth="1"/>
    <col min="4868" max="5121" width="9.1796875" style="68"/>
    <col min="5122" max="5123" width="10.7265625" style="68" customWidth="1"/>
    <col min="5124" max="5377" width="9.1796875" style="68"/>
    <col min="5378" max="5379" width="10.7265625" style="68" customWidth="1"/>
    <col min="5380" max="5633" width="9.1796875" style="68"/>
    <col min="5634" max="5635" width="10.7265625" style="68" customWidth="1"/>
    <col min="5636" max="5889" width="9.1796875" style="68"/>
    <col min="5890" max="5891" width="10.7265625" style="68" customWidth="1"/>
    <col min="5892" max="6145" width="9.1796875" style="68"/>
    <col min="6146" max="6147" width="10.7265625" style="68" customWidth="1"/>
    <col min="6148" max="6401" width="9.1796875" style="68"/>
    <col min="6402" max="6403" width="10.7265625" style="68" customWidth="1"/>
    <col min="6404" max="6657" width="9.1796875" style="68"/>
    <col min="6658" max="6659" width="10.7265625" style="68" customWidth="1"/>
    <col min="6660" max="6913" width="9.1796875" style="68"/>
    <col min="6914" max="6915" width="10.7265625" style="68" customWidth="1"/>
    <col min="6916" max="7169" width="9.1796875" style="68"/>
    <col min="7170" max="7171" width="10.7265625" style="68" customWidth="1"/>
    <col min="7172" max="7425" width="9.1796875" style="68"/>
    <col min="7426" max="7427" width="10.7265625" style="68" customWidth="1"/>
    <col min="7428" max="7681" width="9.1796875" style="68"/>
    <col min="7682" max="7683" width="10.7265625" style="68" customWidth="1"/>
    <col min="7684" max="7937" width="9.1796875" style="68"/>
    <col min="7938" max="7939" width="10.7265625" style="68" customWidth="1"/>
    <col min="7940" max="8193" width="9.1796875" style="68"/>
    <col min="8194" max="8195" width="10.7265625" style="68" customWidth="1"/>
    <col min="8196" max="8449" width="9.1796875" style="68"/>
    <col min="8450" max="8451" width="10.7265625" style="68" customWidth="1"/>
    <col min="8452" max="8705" width="9.1796875" style="68"/>
    <col min="8706" max="8707" width="10.7265625" style="68" customWidth="1"/>
    <col min="8708" max="8961" width="9.1796875" style="68"/>
    <col min="8962" max="8963" width="10.7265625" style="68" customWidth="1"/>
    <col min="8964" max="9217" width="9.1796875" style="68"/>
    <col min="9218" max="9219" width="10.7265625" style="68" customWidth="1"/>
    <col min="9220" max="9473" width="9.1796875" style="68"/>
    <col min="9474" max="9475" width="10.7265625" style="68" customWidth="1"/>
    <col min="9476" max="9729" width="9.1796875" style="68"/>
    <col min="9730" max="9731" width="10.7265625" style="68" customWidth="1"/>
    <col min="9732" max="9985" width="9.1796875" style="68"/>
    <col min="9986" max="9987" width="10.7265625" style="68" customWidth="1"/>
    <col min="9988" max="10241" width="9.1796875" style="68"/>
    <col min="10242" max="10243" width="10.7265625" style="68" customWidth="1"/>
    <col min="10244" max="10497" width="9.1796875" style="68"/>
    <col min="10498" max="10499" width="10.7265625" style="68" customWidth="1"/>
    <col min="10500" max="10753" width="9.1796875" style="68"/>
    <col min="10754" max="10755" width="10.7265625" style="68" customWidth="1"/>
    <col min="10756" max="11009" width="9.1796875" style="68"/>
    <col min="11010" max="11011" width="10.7265625" style="68" customWidth="1"/>
    <col min="11012" max="11265" width="9.1796875" style="68"/>
    <col min="11266" max="11267" width="10.7265625" style="68" customWidth="1"/>
    <col min="11268" max="11521" width="9.1796875" style="68"/>
    <col min="11522" max="11523" width="10.7265625" style="68" customWidth="1"/>
    <col min="11524" max="11777" width="9.1796875" style="68"/>
    <col min="11778" max="11779" width="10.7265625" style="68" customWidth="1"/>
    <col min="11780" max="12033" width="9.1796875" style="68"/>
    <col min="12034" max="12035" width="10.7265625" style="68" customWidth="1"/>
    <col min="12036" max="12289" width="9.1796875" style="68"/>
    <col min="12290" max="12291" width="10.7265625" style="68" customWidth="1"/>
    <col min="12292" max="12545" width="9.1796875" style="68"/>
    <col min="12546" max="12547" width="10.7265625" style="68" customWidth="1"/>
    <col min="12548" max="12801" width="9.1796875" style="68"/>
    <col min="12802" max="12803" width="10.7265625" style="68" customWidth="1"/>
    <col min="12804" max="13057" width="9.1796875" style="68"/>
    <col min="13058" max="13059" width="10.7265625" style="68" customWidth="1"/>
    <col min="13060" max="13313" width="9.1796875" style="68"/>
    <col min="13314" max="13315" width="10.7265625" style="68" customWidth="1"/>
    <col min="13316" max="13569" width="9.1796875" style="68"/>
    <col min="13570" max="13571" width="10.7265625" style="68" customWidth="1"/>
    <col min="13572" max="13825" width="9.1796875" style="68"/>
    <col min="13826" max="13827" width="10.7265625" style="68" customWidth="1"/>
    <col min="13828" max="14081" width="9.1796875" style="68"/>
    <col min="14082" max="14083" width="10.7265625" style="68" customWidth="1"/>
    <col min="14084" max="14337" width="9.1796875" style="68"/>
    <col min="14338" max="14339" width="10.7265625" style="68" customWidth="1"/>
    <col min="14340" max="14593" width="9.1796875" style="68"/>
    <col min="14594" max="14595" width="10.7265625" style="68" customWidth="1"/>
    <col min="14596" max="14849" width="9.1796875" style="68"/>
    <col min="14850" max="14851" width="10.7265625" style="68" customWidth="1"/>
    <col min="14852" max="15105" width="9.1796875" style="68"/>
    <col min="15106" max="15107" width="10.7265625" style="68" customWidth="1"/>
    <col min="15108" max="15361" width="9.1796875" style="68"/>
    <col min="15362" max="15363" width="10.7265625" style="68" customWidth="1"/>
    <col min="15364" max="15617" width="9.1796875" style="68"/>
    <col min="15618" max="15619" width="10.7265625" style="68" customWidth="1"/>
    <col min="15620" max="15873" width="9.1796875" style="68"/>
    <col min="15874" max="15875" width="10.7265625" style="68" customWidth="1"/>
    <col min="15876" max="16129" width="9.1796875" style="68"/>
    <col min="16130" max="16131" width="10.7265625" style="68" customWidth="1"/>
    <col min="16132" max="16384" width="9.1796875" style="68"/>
  </cols>
  <sheetData>
    <row r="1" spans="1:3" x14ac:dyDescent="0.25">
      <c r="A1" s="68" t="s">
        <v>115</v>
      </c>
    </row>
    <row r="3" spans="1:3" ht="37.5" x14ac:dyDescent="0.25">
      <c r="A3" s="69" t="s">
        <v>116</v>
      </c>
      <c r="B3" s="69" t="s">
        <v>117</v>
      </c>
      <c r="C3" s="69" t="s">
        <v>118</v>
      </c>
    </row>
    <row r="4" spans="1:3" x14ac:dyDescent="0.25">
      <c r="A4" s="40">
        <v>0</v>
      </c>
      <c r="B4" s="40">
        <v>0</v>
      </c>
      <c r="C4" s="40">
        <v>2.9956999999999998</v>
      </c>
    </row>
    <row r="5" spans="1:3" x14ac:dyDescent="0.25">
      <c r="A5" s="40">
        <v>1</v>
      </c>
      <c r="B5" s="40">
        <v>2.53E-2</v>
      </c>
      <c r="C5" s="40">
        <v>5.5716000000000001</v>
      </c>
    </row>
    <row r="6" spans="1:3" x14ac:dyDescent="0.25">
      <c r="A6" s="40">
        <v>2</v>
      </c>
      <c r="B6" s="40">
        <v>0.2422</v>
      </c>
      <c r="C6" s="40">
        <v>7.2247000000000003</v>
      </c>
    </row>
    <row r="7" spans="1:3" x14ac:dyDescent="0.25">
      <c r="A7" s="40">
        <v>3</v>
      </c>
      <c r="B7" s="40">
        <v>0.61870000000000003</v>
      </c>
      <c r="C7" s="40">
        <v>8.7673000000000005</v>
      </c>
    </row>
    <row r="8" spans="1:3" x14ac:dyDescent="0.25">
      <c r="A8" s="40">
        <v>4</v>
      </c>
      <c r="B8" s="40">
        <v>1.0899000000000001</v>
      </c>
      <c r="C8" s="40">
        <v>10.2416</v>
      </c>
    </row>
    <row r="9" spans="1:3" x14ac:dyDescent="0.25">
      <c r="A9" s="40">
        <v>5</v>
      </c>
      <c r="B9" s="40">
        <v>1.6234999999999999</v>
      </c>
      <c r="C9" s="40">
        <v>11.6683</v>
      </c>
    </row>
    <row r="10" spans="1:3" x14ac:dyDescent="0.25">
      <c r="A10" s="40">
        <v>6</v>
      </c>
      <c r="B10" s="40">
        <v>2.2019000000000002</v>
      </c>
      <c r="C10" s="40">
        <v>13.0595</v>
      </c>
    </row>
    <row r="11" spans="1:3" x14ac:dyDescent="0.25">
      <c r="A11" s="40">
        <v>7</v>
      </c>
      <c r="B11" s="40">
        <v>2.8144</v>
      </c>
      <c r="C11" s="40">
        <v>14.422700000000001</v>
      </c>
    </row>
    <row r="12" spans="1:3" x14ac:dyDescent="0.25">
      <c r="A12" s="40">
        <v>8</v>
      </c>
      <c r="B12" s="40">
        <v>3.4538000000000002</v>
      </c>
      <c r="C12" s="40">
        <v>15.763199999999999</v>
      </c>
    </row>
    <row r="13" spans="1:3" x14ac:dyDescent="0.25">
      <c r="A13" s="40">
        <v>9</v>
      </c>
      <c r="B13" s="40">
        <v>4.1154000000000002</v>
      </c>
      <c r="C13" s="40">
        <v>17.084800000000001</v>
      </c>
    </row>
    <row r="14" spans="1:3" x14ac:dyDescent="0.25">
      <c r="A14" s="40">
        <v>10</v>
      </c>
      <c r="B14" s="40">
        <v>4.7953999999999999</v>
      </c>
      <c r="C14" s="40">
        <v>18.3904</v>
      </c>
    </row>
    <row r="15" spans="1:3" x14ac:dyDescent="0.25">
      <c r="A15" s="40">
        <v>11</v>
      </c>
      <c r="B15" s="40">
        <v>5.4912000000000001</v>
      </c>
      <c r="C15" s="40">
        <v>19.681999999999999</v>
      </c>
    </row>
    <row r="16" spans="1:3" x14ac:dyDescent="0.25">
      <c r="A16" s="40">
        <v>12</v>
      </c>
      <c r="B16" s="40">
        <v>6.2005999999999997</v>
      </c>
      <c r="C16" s="40">
        <v>20.961600000000001</v>
      </c>
    </row>
    <row r="17" spans="1:3" x14ac:dyDescent="0.25">
      <c r="A17" s="40">
        <v>13</v>
      </c>
      <c r="B17" s="40">
        <v>6.9219999999999997</v>
      </c>
      <c r="C17" s="40">
        <v>22.230399999999999</v>
      </c>
    </row>
    <row r="18" spans="1:3" x14ac:dyDescent="0.25">
      <c r="A18" s="40">
        <v>14</v>
      </c>
      <c r="B18" s="40">
        <v>7.6539000000000001</v>
      </c>
      <c r="C18" s="40">
        <v>23.489599999999999</v>
      </c>
    </row>
    <row r="19" spans="1:3" x14ac:dyDescent="0.25">
      <c r="A19" s="40">
        <v>15</v>
      </c>
      <c r="B19" s="40">
        <v>8.3954000000000004</v>
      </c>
      <c r="C19" s="40">
        <v>24.740200000000002</v>
      </c>
    </row>
    <row r="20" spans="1:3" x14ac:dyDescent="0.25">
      <c r="A20" s="40">
        <v>16</v>
      </c>
      <c r="B20" s="40">
        <v>9.1454000000000004</v>
      </c>
      <c r="C20" s="40">
        <v>25.983000000000001</v>
      </c>
    </row>
    <row r="21" spans="1:3" x14ac:dyDescent="0.25">
      <c r="A21" s="40">
        <v>17</v>
      </c>
      <c r="B21" s="40">
        <v>9.9031000000000002</v>
      </c>
      <c r="C21" s="40">
        <v>27.218599999999999</v>
      </c>
    </row>
    <row r="22" spans="1:3" x14ac:dyDescent="0.25">
      <c r="A22" s="40">
        <v>18</v>
      </c>
      <c r="B22" s="40">
        <v>10.667899999999999</v>
      </c>
      <c r="C22" s="40">
        <v>28.447800000000001</v>
      </c>
    </row>
    <row r="23" spans="1:3" x14ac:dyDescent="0.25">
      <c r="A23" s="40">
        <v>19</v>
      </c>
      <c r="B23" s="40">
        <v>11.4392</v>
      </c>
      <c r="C23" s="40">
        <v>29.6709</v>
      </c>
    </row>
    <row r="24" spans="1:3" x14ac:dyDescent="0.25">
      <c r="A24" s="40">
        <v>20</v>
      </c>
      <c r="B24" s="40">
        <v>12.2165</v>
      </c>
      <c r="C24" s="40">
        <v>30.888400000000001</v>
      </c>
    </row>
    <row r="25" spans="1:3" x14ac:dyDescent="0.25">
      <c r="A25" s="40">
        <v>21</v>
      </c>
      <c r="B25" s="40">
        <v>12.9993</v>
      </c>
      <c r="C25" s="40">
        <v>32.100700000000003</v>
      </c>
    </row>
    <row r="26" spans="1:3" x14ac:dyDescent="0.25">
      <c r="A26" s="40">
        <v>22</v>
      </c>
      <c r="B26" s="40">
        <v>13.7873</v>
      </c>
      <c r="C26" s="40">
        <v>33.308300000000003</v>
      </c>
    </row>
    <row r="27" spans="1:3" x14ac:dyDescent="0.25">
      <c r="A27" s="40">
        <v>23</v>
      </c>
      <c r="B27" s="40">
        <v>14.58</v>
      </c>
      <c r="C27" s="40">
        <v>34.511299999999999</v>
      </c>
    </row>
    <row r="28" spans="1:3" x14ac:dyDescent="0.25">
      <c r="A28" s="40">
        <v>24</v>
      </c>
      <c r="B28" s="40">
        <v>15.3773</v>
      </c>
      <c r="C28" s="40">
        <v>35.710099999999997</v>
      </c>
    </row>
    <row r="29" spans="1:3" x14ac:dyDescent="0.25">
      <c r="A29" s="40">
        <v>25</v>
      </c>
      <c r="B29" s="40">
        <v>16.178699999999999</v>
      </c>
      <c r="C29" s="40">
        <v>36.904899999999998</v>
      </c>
    </row>
    <row r="30" spans="1:3" x14ac:dyDescent="0.25">
      <c r="A30" s="40">
        <v>26</v>
      </c>
      <c r="B30" s="40">
        <v>16.984100000000002</v>
      </c>
      <c r="C30" s="40">
        <v>38.095999999999997</v>
      </c>
    </row>
    <row r="31" spans="1:3" x14ac:dyDescent="0.25">
      <c r="A31" s="40">
        <v>27</v>
      </c>
      <c r="B31" s="40">
        <v>17.793199999999999</v>
      </c>
      <c r="C31" s="40">
        <v>39.2836</v>
      </c>
    </row>
    <row r="32" spans="1:3" x14ac:dyDescent="0.25">
      <c r="A32" s="40">
        <v>28</v>
      </c>
      <c r="B32" s="40">
        <v>18.605799999999999</v>
      </c>
      <c r="C32" s="40">
        <v>40.467799999999997</v>
      </c>
    </row>
    <row r="33" spans="1:3" x14ac:dyDescent="0.25">
      <c r="A33" s="40">
        <v>29</v>
      </c>
      <c r="B33" s="40">
        <v>19.421800000000001</v>
      </c>
      <c r="C33" s="40">
        <v>41.648800000000001</v>
      </c>
    </row>
    <row r="34" spans="1:3" x14ac:dyDescent="0.25">
      <c r="A34" s="40">
        <v>30</v>
      </c>
      <c r="B34" s="40">
        <v>20.2409</v>
      </c>
      <c r="C34" s="40">
        <v>42.826900000000002</v>
      </c>
    </row>
    <row r="35" spans="1:3" x14ac:dyDescent="0.25">
      <c r="A35" s="40">
        <v>31</v>
      </c>
      <c r="B35" s="40">
        <v>21.062999999999999</v>
      </c>
      <c r="C35" s="40">
        <v>44.002000000000002</v>
      </c>
    </row>
    <row r="36" spans="1:3" x14ac:dyDescent="0.25">
      <c r="A36" s="40">
        <v>32</v>
      </c>
      <c r="B36" s="40">
        <v>21.888000000000002</v>
      </c>
      <c r="C36" s="40">
        <v>45.174500000000002</v>
      </c>
    </row>
    <row r="37" spans="1:3" x14ac:dyDescent="0.25">
      <c r="A37" s="40">
        <v>33</v>
      </c>
      <c r="B37" s="40">
        <v>22.715699999999998</v>
      </c>
      <c r="C37" s="40">
        <v>46.344299999999997</v>
      </c>
    </row>
    <row r="38" spans="1:3" x14ac:dyDescent="0.25">
      <c r="A38" s="40">
        <v>34</v>
      </c>
      <c r="B38" s="40">
        <v>23.545999999999999</v>
      </c>
      <c r="C38" s="40">
        <v>47.511600000000001</v>
      </c>
    </row>
    <row r="39" spans="1:3" x14ac:dyDescent="0.25">
      <c r="A39" s="40">
        <v>35</v>
      </c>
      <c r="B39" s="40">
        <v>24.378799999999998</v>
      </c>
      <c r="C39" s="40">
        <v>48.676499999999997</v>
      </c>
    </row>
    <row r="40" spans="1:3" x14ac:dyDescent="0.25">
      <c r="A40" s="40">
        <v>36</v>
      </c>
      <c r="B40" s="40">
        <v>25.213999999999999</v>
      </c>
      <c r="C40" s="40">
        <v>49.839199999999998</v>
      </c>
    </row>
    <row r="41" spans="1:3" x14ac:dyDescent="0.25">
      <c r="A41" s="40">
        <v>37</v>
      </c>
      <c r="B41" s="40">
        <v>26.051400000000001</v>
      </c>
      <c r="C41" s="40">
        <v>50.999600000000001</v>
      </c>
    </row>
    <row r="42" spans="1:3" x14ac:dyDescent="0.25">
      <c r="A42" s="40">
        <v>38</v>
      </c>
      <c r="B42" s="40">
        <v>26.891100000000002</v>
      </c>
      <c r="C42" s="40">
        <v>52.158000000000001</v>
      </c>
    </row>
    <row r="43" spans="1:3" x14ac:dyDescent="0.25">
      <c r="A43" s="40">
        <v>39</v>
      </c>
      <c r="B43" s="40">
        <v>27.732800000000001</v>
      </c>
      <c r="C43" s="40">
        <v>53.314300000000003</v>
      </c>
    </row>
    <row r="44" spans="1:3" x14ac:dyDescent="0.25">
      <c r="A44" s="40">
        <v>40</v>
      </c>
      <c r="B44" s="40">
        <v>28.576599999999999</v>
      </c>
      <c r="C44" s="40">
        <v>54.468600000000002</v>
      </c>
    </row>
    <row r="45" spans="1:3" x14ac:dyDescent="0.25">
      <c r="A45" s="40">
        <v>41</v>
      </c>
      <c r="B45" s="40">
        <v>29.4223</v>
      </c>
      <c r="C45" s="40">
        <v>55.621099999999998</v>
      </c>
    </row>
    <row r="46" spans="1:3" x14ac:dyDescent="0.25">
      <c r="A46" s="40">
        <v>42</v>
      </c>
      <c r="B46" s="40">
        <v>30.2699</v>
      </c>
      <c r="C46" s="40">
        <v>56.771799999999999</v>
      </c>
    </row>
    <row r="47" spans="1:3" x14ac:dyDescent="0.25">
      <c r="A47" s="40">
        <v>43</v>
      </c>
      <c r="B47" s="40">
        <v>31.119299999999999</v>
      </c>
      <c r="C47" s="40">
        <v>57.920699999999997</v>
      </c>
    </row>
    <row r="48" spans="1:3" x14ac:dyDescent="0.25">
      <c r="A48" s="40">
        <v>44</v>
      </c>
      <c r="B48" s="40">
        <v>31.970500000000001</v>
      </c>
      <c r="C48" s="40">
        <v>59.067900000000002</v>
      </c>
    </row>
    <row r="49" spans="1:3" x14ac:dyDescent="0.25">
      <c r="A49" s="40">
        <v>45</v>
      </c>
      <c r="B49" s="40">
        <v>32.823300000000003</v>
      </c>
      <c r="C49" s="40">
        <v>60.213500000000003</v>
      </c>
    </row>
    <row r="50" spans="1:3" x14ac:dyDescent="0.25">
      <c r="A50" s="40">
        <v>46</v>
      </c>
      <c r="B50" s="40">
        <v>33.677799999999998</v>
      </c>
      <c r="C50" s="40">
        <v>61.357999999999997</v>
      </c>
    </row>
    <row r="51" spans="1:3" x14ac:dyDescent="0.25">
      <c r="A51" s="40">
        <v>47</v>
      </c>
      <c r="B51" s="40">
        <v>34.533799999999999</v>
      </c>
      <c r="C51" s="40">
        <v>62.5</v>
      </c>
    </row>
    <row r="52" spans="1:3" x14ac:dyDescent="0.25">
      <c r="A52" s="40">
        <v>48</v>
      </c>
      <c r="B52" s="40">
        <v>35.391399999999997</v>
      </c>
      <c r="C52" s="40">
        <v>63.640999999999998</v>
      </c>
    </row>
    <row r="53" spans="1:3" x14ac:dyDescent="0.25">
      <c r="A53" s="40">
        <v>49</v>
      </c>
      <c r="B53" s="40">
        <v>36.250500000000002</v>
      </c>
      <c r="C53" s="40">
        <v>64.781000000000006</v>
      </c>
    </row>
    <row r="54" spans="1:3" x14ac:dyDescent="0.25">
      <c r="A54" s="40">
        <v>50</v>
      </c>
      <c r="B54" s="40">
        <v>37.110999999999997</v>
      </c>
      <c r="C54" s="40">
        <v>65.918999999999997</v>
      </c>
    </row>
    <row r="55" spans="1:3" x14ac:dyDescent="0.25">
      <c r="A55" s="40">
        <v>51</v>
      </c>
      <c r="B55" s="40">
        <v>37.972799999999999</v>
      </c>
      <c r="C55" s="40">
        <v>67.055999999999997</v>
      </c>
    </row>
    <row r="56" spans="1:3" x14ac:dyDescent="0.25">
      <c r="A56" s="40">
        <v>52</v>
      </c>
      <c r="B56" s="40">
        <v>38.836100000000002</v>
      </c>
      <c r="C56" s="40">
        <v>68.191000000000003</v>
      </c>
    </row>
    <row r="57" spans="1:3" x14ac:dyDescent="0.25">
      <c r="A57" s="40">
        <v>53</v>
      </c>
      <c r="B57" s="40">
        <v>39.700600000000001</v>
      </c>
      <c r="C57" s="40">
        <v>69.325000000000003</v>
      </c>
    </row>
    <row r="58" spans="1:3" x14ac:dyDescent="0.25">
      <c r="A58" s="40">
        <v>54</v>
      </c>
      <c r="B58" s="40">
        <v>40.566499999999998</v>
      </c>
      <c r="C58" s="40">
        <v>70.457999999999998</v>
      </c>
    </row>
    <row r="59" spans="1:3" x14ac:dyDescent="0.25">
      <c r="A59" s="40">
        <v>55</v>
      </c>
      <c r="B59" s="40">
        <v>41.433500000000002</v>
      </c>
      <c r="C59" s="40">
        <v>71.59</v>
      </c>
    </row>
    <row r="60" spans="1:3" x14ac:dyDescent="0.25">
      <c r="A60" s="40">
        <v>56</v>
      </c>
      <c r="B60" s="40">
        <v>42.3018</v>
      </c>
      <c r="C60" s="40">
        <v>72.721000000000004</v>
      </c>
    </row>
    <row r="61" spans="1:3" x14ac:dyDescent="0.25">
      <c r="A61" s="40">
        <v>57</v>
      </c>
      <c r="B61" s="40">
        <v>43.171199999999999</v>
      </c>
      <c r="C61" s="40">
        <v>73.849999999999994</v>
      </c>
    </row>
    <row r="62" spans="1:3" x14ac:dyDescent="0.25">
      <c r="A62" s="40">
        <v>58</v>
      </c>
      <c r="B62" s="40">
        <v>44.041800000000002</v>
      </c>
      <c r="C62" s="40">
        <v>74.977999999999994</v>
      </c>
    </row>
    <row r="63" spans="1:3" x14ac:dyDescent="0.25">
      <c r="A63" s="40">
        <v>59</v>
      </c>
      <c r="B63" s="40">
        <v>44.913499999999999</v>
      </c>
      <c r="C63" s="40">
        <v>76.105999999999995</v>
      </c>
    </row>
    <row r="64" spans="1:3" x14ac:dyDescent="0.25">
      <c r="A64" s="40">
        <v>60</v>
      </c>
      <c r="B64" s="40">
        <v>45.786299999999997</v>
      </c>
      <c r="C64" s="40">
        <v>77.231999999999999</v>
      </c>
    </row>
    <row r="65" spans="1:3" x14ac:dyDescent="0.25">
      <c r="A65" s="40">
        <v>61</v>
      </c>
      <c r="B65" s="40">
        <v>46.660200000000003</v>
      </c>
      <c r="C65" s="40">
        <v>78.356999999999999</v>
      </c>
    </row>
    <row r="66" spans="1:3" x14ac:dyDescent="0.25">
      <c r="A66" s="40">
        <v>62</v>
      </c>
      <c r="B66" s="40">
        <v>47.534999999999997</v>
      </c>
      <c r="C66" s="40">
        <v>79.480999999999995</v>
      </c>
    </row>
    <row r="67" spans="1:3" x14ac:dyDescent="0.25">
      <c r="A67" s="40">
        <v>63</v>
      </c>
      <c r="B67" s="40">
        <v>48.410899999999998</v>
      </c>
      <c r="C67" s="40">
        <v>80.603999999999999</v>
      </c>
    </row>
    <row r="68" spans="1:3" x14ac:dyDescent="0.25">
      <c r="A68" s="40">
        <v>64</v>
      </c>
      <c r="B68" s="40">
        <v>49.287799999999997</v>
      </c>
      <c r="C68" s="40">
        <v>81.727000000000004</v>
      </c>
    </row>
    <row r="69" spans="1:3" x14ac:dyDescent="0.25">
      <c r="A69" s="40">
        <v>65</v>
      </c>
      <c r="B69" s="40">
        <v>50.165599999999998</v>
      </c>
      <c r="C69" s="40">
        <v>82.847999999999999</v>
      </c>
    </row>
    <row r="70" spans="1:3" x14ac:dyDescent="0.25">
      <c r="A70" s="40">
        <v>66</v>
      </c>
      <c r="B70" s="40">
        <v>51.044400000000003</v>
      </c>
      <c r="C70" s="40">
        <v>83.968000000000004</v>
      </c>
    </row>
    <row r="71" spans="1:3" x14ac:dyDescent="0.25">
      <c r="A71" s="40">
        <v>67</v>
      </c>
      <c r="B71" s="40">
        <v>51.924100000000003</v>
      </c>
      <c r="C71" s="40">
        <v>85.087999999999994</v>
      </c>
    </row>
    <row r="72" spans="1:3" x14ac:dyDescent="0.25">
      <c r="A72" s="40">
        <v>68</v>
      </c>
      <c r="B72" s="40">
        <v>52.804699999999997</v>
      </c>
      <c r="C72" s="40">
        <v>86.206000000000003</v>
      </c>
    </row>
    <row r="73" spans="1:3" x14ac:dyDescent="0.25">
      <c r="A73" s="40">
        <v>69</v>
      </c>
      <c r="B73" s="40">
        <v>53.686100000000003</v>
      </c>
      <c r="C73" s="40">
        <v>87.323999999999998</v>
      </c>
    </row>
    <row r="74" spans="1:3" x14ac:dyDescent="0.25">
      <c r="A74" s="40">
        <v>70</v>
      </c>
      <c r="B74" s="40">
        <v>54.568399999999997</v>
      </c>
      <c r="C74" s="40">
        <v>88.441000000000003</v>
      </c>
    </row>
    <row r="75" spans="1:3" x14ac:dyDescent="0.25">
      <c r="A75" s="40">
        <v>71</v>
      </c>
      <c r="B75" s="40">
        <v>55.451599999999999</v>
      </c>
      <c r="C75" s="40">
        <v>89.557000000000002</v>
      </c>
    </row>
    <row r="76" spans="1:3" x14ac:dyDescent="0.25">
      <c r="A76" s="40">
        <v>72</v>
      </c>
      <c r="B76" s="40">
        <v>56.335599999999999</v>
      </c>
      <c r="C76" s="40">
        <v>90.671999999999997</v>
      </c>
    </row>
    <row r="77" spans="1:3" x14ac:dyDescent="0.25">
      <c r="A77" s="40">
        <v>73</v>
      </c>
      <c r="B77" s="40">
        <v>57.220300000000002</v>
      </c>
      <c r="C77" s="40">
        <v>91.787000000000006</v>
      </c>
    </row>
    <row r="78" spans="1:3" x14ac:dyDescent="0.25">
      <c r="A78" s="40">
        <v>74</v>
      </c>
      <c r="B78" s="40">
        <v>58.105899999999998</v>
      </c>
      <c r="C78" s="40">
        <v>92.9</v>
      </c>
    </row>
    <row r="79" spans="1:3" x14ac:dyDescent="0.25">
      <c r="A79" s="40">
        <v>75</v>
      </c>
      <c r="B79" s="40">
        <v>58.9923</v>
      </c>
      <c r="C79" s="40">
        <v>94.013000000000005</v>
      </c>
    </row>
    <row r="80" spans="1:3" x14ac:dyDescent="0.25">
      <c r="A80" s="40">
        <v>76</v>
      </c>
      <c r="B80" s="40">
        <v>59.879399999999997</v>
      </c>
      <c r="C80" s="40">
        <v>95.125</v>
      </c>
    </row>
    <row r="81" spans="1:3" x14ac:dyDescent="0.25">
      <c r="A81" s="40">
        <v>77</v>
      </c>
      <c r="B81" s="40">
        <v>60.767200000000003</v>
      </c>
      <c r="C81" s="40">
        <v>96.236999999999995</v>
      </c>
    </row>
    <row r="82" spans="1:3" x14ac:dyDescent="0.25">
      <c r="A82" s="40">
        <v>78</v>
      </c>
      <c r="B82" s="40">
        <v>61.655799999999999</v>
      </c>
      <c r="C82" s="40">
        <v>97.347999999999999</v>
      </c>
    </row>
    <row r="83" spans="1:3" x14ac:dyDescent="0.25">
      <c r="A83" s="40">
        <v>79</v>
      </c>
      <c r="B83" s="40">
        <v>62.545000000000002</v>
      </c>
      <c r="C83" s="40">
        <v>98.457999999999998</v>
      </c>
    </row>
    <row r="84" spans="1:3" x14ac:dyDescent="0.25">
      <c r="A84" s="40">
        <v>80</v>
      </c>
      <c r="B84" s="40">
        <v>63.435000000000002</v>
      </c>
      <c r="C84" s="40">
        <v>99.566999999999993</v>
      </c>
    </row>
    <row r="85" spans="1:3" x14ac:dyDescent="0.25">
      <c r="A85" s="40">
        <v>81</v>
      </c>
      <c r="B85" s="40">
        <v>64.325699999999998</v>
      </c>
      <c r="C85" s="40">
        <v>100.676</v>
      </c>
    </row>
    <row r="86" spans="1:3" x14ac:dyDescent="0.25">
      <c r="A86" s="40">
        <v>82</v>
      </c>
      <c r="B86" s="40">
        <v>65.216999999999999</v>
      </c>
      <c r="C86" s="40">
        <v>101.78400000000001</v>
      </c>
    </row>
    <row r="87" spans="1:3" x14ac:dyDescent="0.25">
      <c r="A87" s="40">
        <v>83</v>
      </c>
      <c r="B87" s="40">
        <v>66.108999999999995</v>
      </c>
      <c r="C87" s="40">
        <v>102.89100000000001</v>
      </c>
    </row>
    <row r="88" spans="1:3" x14ac:dyDescent="0.25">
      <c r="A88" s="40">
        <v>84</v>
      </c>
      <c r="B88" s="40">
        <v>67.0017</v>
      </c>
      <c r="C88" s="40">
        <v>103.998</v>
      </c>
    </row>
    <row r="89" spans="1:3" x14ac:dyDescent="0.25">
      <c r="A89" s="40">
        <v>85</v>
      </c>
      <c r="B89" s="40">
        <v>67.894999999999996</v>
      </c>
      <c r="C89" s="40">
        <v>105.104</v>
      </c>
    </row>
    <row r="90" spans="1:3" x14ac:dyDescent="0.25">
      <c r="A90" s="40">
        <v>86</v>
      </c>
      <c r="B90" s="40">
        <v>68.788899999999998</v>
      </c>
      <c r="C90" s="40">
        <v>106.209</v>
      </c>
    </row>
    <row r="91" spans="1:3" x14ac:dyDescent="0.25">
      <c r="A91" s="40">
        <v>87</v>
      </c>
      <c r="B91" s="40">
        <v>69.683400000000006</v>
      </c>
      <c r="C91" s="40">
        <v>107.31399999999999</v>
      </c>
    </row>
    <row r="92" spans="1:3" x14ac:dyDescent="0.25">
      <c r="A92" s="40">
        <v>88</v>
      </c>
      <c r="B92" s="40">
        <v>70.578599999999994</v>
      </c>
      <c r="C92" s="40">
        <v>108.41800000000001</v>
      </c>
    </row>
    <row r="93" spans="1:3" x14ac:dyDescent="0.25">
      <c r="A93" s="40">
        <v>89</v>
      </c>
      <c r="B93" s="40">
        <v>71.474299999999999</v>
      </c>
      <c r="C93" s="40">
        <v>109.52200000000001</v>
      </c>
    </row>
    <row r="94" spans="1:3" x14ac:dyDescent="0.25">
      <c r="A94" s="40">
        <v>90</v>
      </c>
      <c r="B94" s="40">
        <v>72.370599999999996</v>
      </c>
      <c r="C94" s="40">
        <v>110.625</v>
      </c>
    </row>
    <row r="95" spans="1:3" x14ac:dyDescent="0.25">
      <c r="A95" s="40">
        <v>91</v>
      </c>
      <c r="B95" s="40">
        <v>73.267499999999998</v>
      </c>
      <c r="C95" s="40">
        <v>111.72799999999999</v>
      </c>
    </row>
    <row r="96" spans="1:3" x14ac:dyDescent="0.25">
      <c r="A96" s="40">
        <v>92</v>
      </c>
      <c r="B96" s="40">
        <v>74.165000000000006</v>
      </c>
      <c r="C96" s="40">
        <v>112.83</v>
      </c>
    </row>
    <row r="97" spans="1:3" x14ac:dyDescent="0.25">
      <c r="A97" s="40">
        <v>93</v>
      </c>
      <c r="B97" s="40">
        <v>75.063000000000002</v>
      </c>
      <c r="C97" s="40">
        <v>113.931</v>
      </c>
    </row>
    <row r="98" spans="1:3" x14ac:dyDescent="0.25">
      <c r="A98" s="40">
        <v>94</v>
      </c>
      <c r="B98" s="40">
        <v>75.961600000000004</v>
      </c>
      <c r="C98" s="40">
        <v>115.032</v>
      </c>
    </row>
    <row r="99" spans="1:3" x14ac:dyDescent="0.25">
      <c r="A99" s="40">
        <v>95</v>
      </c>
      <c r="B99" s="40">
        <v>76.860699999999994</v>
      </c>
      <c r="C99" s="40">
        <v>116.133</v>
      </c>
    </row>
    <row r="100" spans="1:3" x14ac:dyDescent="0.25">
      <c r="A100" s="40">
        <v>96</v>
      </c>
      <c r="B100" s="40">
        <v>77.760300000000001</v>
      </c>
      <c r="C100" s="40">
        <v>117.232</v>
      </c>
    </row>
    <row r="101" spans="1:3" x14ac:dyDescent="0.25">
      <c r="A101" s="40">
        <v>97</v>
      </c>
      <c r="B101" s="40">
        <v>78.660499999999999</v>
      </c>
      <c r="C101" s="40">
        <v>118.33199999999999</v>
      </c>
    </row>
    <row r="102" spans="1:3" x14ac:dyDescent="0.25">
      <c r="A102" s="40">
        <v>98</v>
      </c>
      <c r="B102" s="40">
        <v>79.561099999999996</v>
      </c>
      <c r="C102" s="40">
        <v>119.431</v>
      </c>
    </row>
    <row r="103" spans="1:3" x14ac:dyDescent="0.25">
      <c r="A103" s="40">
        <v>99</v>
      </c>
      <c r="B103" s="40">
        <v>80.462299999999999</v>
      </c>
      <c r="C103" s="40">
        <v>120.529</v>
      </c>
    </row>
  </sheetData>
  <sheetProtection algorithmName="SHA-512" hashValue="YeqdUe6CScj6ifUYdHR8yBZ7O42n44fTquQ7q1IzunIaglcaTxpiDQTvKnR77cPtnUs9YFmstXK21OC5BaFzzg==" saltValue="2BDzyU5bvDXuz/PxoOVtFQ==" spinCount="100000" sheet="1" objects="1" scenarios="1"/>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heetViews>
  <sheetFormatPr defaultRowHeight="14.5" x14ac:dyDescent="0.35"/>
  <sheetData>
    <row r="1" spans="1:18" ht="14.5" customHeight="1" x14ac:dyDescent="0.35">
      <c r="A1" s="152" t="s">
        <v>168</v>
      </c>
      <c r="Q1" s="170" t="s">
        <v>30</v>
      </c>
      <c r="R1" s="164"/>
    </row>
    <row r="2" spans="1:18" x14ac:dyDescent="0.35">
      <c r="Q2" s="170"/>
    </row>
    <row r="3" spans="1:18" x14ac:dyDescent="0.35">
      <c r="Q3" s="170"/>
    </row>
    <row r="6" spans="1:18" x14ac:dyDescent="0.35">
      <c r="Q6" s="165" t="s">
        <v>218</v>
      </c>
    </row>
  </sheetData>
  <sheetProtection algorithmName="SHA-512" hashValue="SLioelzO/REFvGpf6sGeVCWPtNiyiIEH1YMQCKbsD7tn0XpvnAhaZZDCLDCOHhB1HsXGKGC84aVWEyO84sjKvg==" saltValue="jbgbX9aCWDJB1W0nTVmjlg==" spinCount="100000" sheet="1" objects="1" scenarios="1"/>
  <mergeCells count="1">
    <mergeCell ref="Q1:Q3"/>
  </mergeCells>
  <hyperlinks>
    <hyperlink ref="Q1:R1" location="'Section 9 List of Tables Charts'!A1" display="return to List of Tables &amp; Charts"/>
    <hyperlink ref="Q6" location="'Chart 6.1 DATA'!A1" display="view Chart 6.1 data"/>
    <hyperlink ref="Q1:Q3" location="'Section 6 List of Tables Charts'!A1" display="return to List of Tables &amp; Char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showGridLines="0" workbookViewId="0"/>
  </sheetViews>
  <sheetFormatPr defaultColWidth="9.1796875" defaultRowHeight="12.5" x14ac:dyDescent="0.25"/>
  <cols>
    <col min="1" max="1" width="40.7265625" style="155" customWidth="1"/>
    <col min="2" max="5" width="12.6328125" style="159" customWidth="1"/>
    <col min="6" max="16384" width="9.1796875" style="155"/>
  </cols>
  <sheetData>
    <row r="1" spans="1:5" ht="25.5" customHeight="1" x14ac:dyDescent="0.25">
      <c r="A1" s="153" t="s">
        <v>217</v>
      </c>
      <c r="B1" s="154"/>
      <c r="C1" s="171" t="s">
        <v>216</v>
      </c>
      <c r="D1" s="172"/>
      <c r="E1" s="173"/>
    </row>
    <row r="2" spans="1:5" ht="45" customHeight="1" x14ac:dyDescent="0.25">
      <c r="A2" s="14" t="s">
        <v>176</v>
      </c>
      <c r="B2" s="156" t="s">
        <v>175</v>
      </c>
      <c r="C2" s="156" t="s">
        <v>177</v>
      </c>
      <c r="D2" s="156" t="s">
        <v>178</v>
      </c>
      <c r="E2" s="156" t="s">
        <v>179</v>
      </c>
    </row>
    <row r="3" spans="1:5" x14ac:dyDescent="0.25">
      <c r="A3" s="160" t="s">
        <v>214</v>
      </c>
      <c r="B3" s="161">
        <v>431</v>
      </c>
      <c r="C3" s="162">
        <v>49.232451613300533</v>
      </c>
      <c r="D3" s="163">
        <v>0.59061128287808751</v>
      </c>
      <c r="E3" s="161" t="s">
        <v>215</v>
      </c>
    </row>
    <row r="4" spans="1:5" x14ac:dyDescent="0.25">
      <c r="A4" s="160" t="s">
        <v>47</v>
      </c>
      <c r="B4" s="161">
        <v>63</v>
      </c>
      <c r="C4" s="162">
        <v>46.630350241665703</v>
      </c>
      <c r="D4" s="163">
        <v>0.55788833745836819</v>
      </c>
      <c r="E4" s="161" t="s">
        <v>180</v>
      </c>
    </row>
    <row r="5" spans="1:5" x14ac:dyDescent="0.25">
      <c r="A5" s="160" t="s">
        <v>181</v>
      </c>
      <c r="B5" s="161">
        <v>0</v>
      </c>
      <c r="C5" s="162">
        <v>0</v>
      </c>
      <c r="D5" s="163">
        <v>0</v>
      </c>
      <c r="E5" s="161" t="s">
        <v>182</v>
      </c>
    </row>
    <row r="6" spans="1:5" x14ac:dyDescent="0.25">
      <c r="A6" s="160" t="s">
        <v>31</v>
      </c>
      <c r="B6" s="161">
        <v>1</v>
      </c>
      <c r="C6" s="162">
        <v>94</v>
      </c>
      <c r="D6" s="163">
        <v>0</v>
      </c>
      <c r="E6" s="161" t="s">
        <v>182</v>
      </c>
    </row>
    <row r="7" spans="1:5" x14ac:dyDescent="0.25">
      <c r="A7" s="160" t="s">
        <v>84</v>
      </c>
      <c r="B7" s="161">
        <v>4</v>
      </c>
      <c r="C7" s="162">
        <v>95.513499091733721</v>
      </c>
      <c r="D7" s="163">
        <v>0.59460948461282193</v>
      </c>
      <c r="E7" s="161" t="s">
        <v>183</v>
      </c>
    </row>
    <row r="8" spans="1:5" x14ac:dyDescent="0.25">
      <c r="A8" s="160" t="s">
        <v>184</v>
      </c>
      <c r="B8" s="161">
        <v>0</v>
      </c>
      <c r="C8" s="162">
        <v>0</v>
      </c>
      <c r="D8" s="163">
        <v>0</v>
      </c>
      <c r="E8" s="161" t="s">
        <v>182</v>
      </c>
    </row>
    <row r="9" spans="1:5" x14ac:dyDescent="0.25">
      <c r="A9" s="160" t="s">
        <v>56</v>
      </c>
      <c r="B9" s="161">
        <v>0</v>
      </c>
      <c r="C9" s="162">
        <v>0</v>
      </c>
      <c r="D9" s="163">
        <v>0</v>
      </c>
      <c r="E9" s="161" t="s">
        <v>182</v>
      </c>
    </row>
    <row r="10" spans="1:5" x14ac:dyDescent="0.25">
      <c r="A10" s="160" t="s">
        <v>36</v>
      </c>
      <c r="B10" s="161">
        <v>6</v>
      </c>
      <c r="C10" s="162">
        <v>39.428279736878437</v>
      </c>
      <c r="D10" s="163">
        <v>0.36096319613883177</v>
      </c>
      <c r="E10" s="161" t="s">
        <v>185</v>
      </c>
    </row>
    <row r="11" spans="1:5" x14ac:dyDescent="0.25">
      <c r="A11" s="160" t="s">
        <v>59</v>
      </c>
      <c r="B11" s="161">
        <v>1</v>
      </c>
      <c r="C11" s="162">
        <v>119.00000000000003</v>
      </c>
      <c r="D11" s="163">
        <v>0</v>
      </c>
      <c r="E11" s="161" t="s">
        <v>182</v>
      </c>
    </row>
    <row r="12" spans="1:5" x14ac:dyDescent="0.25">
      <c r="A12" s="160" t="s">
        <v>186</v>
      </c>
      <c r="B12" s="161">
        <v>0</v>
      </c>
      <c r="C12" s="162">
        <v>0</v>
      </c>
      <c r="D12" s="163">
        <v>0</v>
      </c>
      <c r="E12" s="161" t="s">
        <v>182</v>
      </c>
    </row>
    <row r="13" spans="1:5" x14ac:dyDescent="0.25">
      <c r="A13" s="160" t="s">
        <v>187</v>
      </c>
      <c r="B13" s="161">
        <v>1</v>
      </c>
      <c r="C13" s="162">
        <v>170.00000000000006</v>
      </c>
      <c r="D13" s="163">
        <v>0</v>
      </c>
      <c r="E13" s="161" t="s">
        <v>182</v>
      </c>
    </row>
    <row r="14" spans="1:5" x14ac:dyDescent="0.25">
      <c r="A14" s="160" t="s">
        <v>33</v>
      </c>
      <c r="B14" s="161">
        <v>30</v>
      </c>
      <c r="C14" s="162">
        <v>51.466752786191222</v>
      </c>
      <c r="D14" s="163">
        <v>0.55107200978833382</v>
      </c>
      <c r="E14" s="161" t="s">
        <v>188</v>
      </c>
    </row>
    <row r="15" spans="1:5" x14ac:dyDescent="0.25">
      <c r="A15" s="160" t="s">
        <v>49</v>
      </c>
      <c r="B15" s="161">
        <v>6</v>
      </c>
      <c r="C15" s="162">
        <v>83.39820945588184</v>
      </c>
      <c r="D15" s="163">
        <v>0.4445636520093037</v>
      </c>
      <c r="E15" s="161" t="s">
        <v>189</v>
      </c>
    </row>
    <row r="16" spans="1:5" x14ac:dyDescent="0.25">
      <c r="A16" s="160" t="s">
        <v>38</v>
      </c>
      <c r="B16" s="161">
        <v>13</v>
      </c>
      <c r="C16" s="162">
        <v>51.560200050023681</v>
      </c>
      <c r="D16" s="163">
        <v>0.54874780764221887</v>
      </c>
      <c r="E16" s="161" t="s">
        <v>190</v>
      </c>
    </row>
    <row r="17" spans="1:5" x14ac:dyDescent="0.25">
      <c r="A17" s="160" t="s">
        <v>45</v>
      </c>
      <c r="B17" s="161">
        <v>16</v>
      </c>
      <c r="C17" s="162">
        <v>38.959240209675919</v>
      </c>
      <c r="D17" s="163">
        <v>0.47679034023427153</v>
      </c>
      <c r="E17" s="161" t="s">
        <v>191</v>
      </c>
    </row>
    <row r="18" spans="1:5" x14ac:dyDescent="0.25">
      <c r="A18" s="160" t="s">
        <v>192</v>
      </c>
      <c r="B18" s="161">
        <v>0</v>
      </c>
      <c r="C18" s="162">
        <v>0</v>
      </c>
      <c r="D18" s="163">
        <v>0</v>
      </c>
      <c r="E18" s="161" t="s">
        <v>182</v>
      </c>
    </row>
    <row r="19" spans="1:5" x14ac:dyDescent="0.25">
      <c r="A19" s="160" t="s">
        <v>41</v>
      </c>
      <c r="B19" s="161">
        <v>5</v>
      </c>
      <c r="C19" s="162">
        <v>57.700347899709385</v>
      </c>
      <c r="D19" s="163">
        <v>0.36960532637847127</v>
      </c>
      <c r="E19" s="161" t="s">
        <v>193</v>
      </c>
    </row>
    <row r="20" spans="1:5" x14ac:dyDescent="0.25">
      <c r="A20" s="160" t="s">
        <v>87</v>
      </c>
      <c r="B20" s="161">
        <v>1</v>
      </c>
      <c r="C20" s="162">
        <v>85.000000000000014</v>
      </c>
      <c r="D20" s="163">
        <v>0</v>
      </c>
      <c r="E20" s="161" t="s">
        <v>182</v>
      </c>
    </row>
    <row r="21" spans="1:5" x14ac:dyDescent="0.25">
      <c r="A21" s="160" t="s">
        <v>52</v>
      </c>
      <c r="B21" s="161">
        <v>19</v>
      </c>
      <c r="C21" s="162">
        <v>66.215515590206536</v>
      </c>
      <c r="D21" s="163">
        <v>0.60458805190851206</v>
      </c>
      <c r="E21" s="161" t="s">
        <v>194</v>
      </c>
    </row>
    <row r="22" spans="1:5" x14ac:dyDescent="0.25">
      <c r="A22" s="160" t="s">
        <v>195</v>
      </c>
      <c r="B22" s="161">
        <v>1</v>
      </c>
      <c r="C22" s="162">
        <v>267.00000000000006</v>
      </c>
      <c r="D22" s="163">
        <v>0</v>
      </c>
      <c r="E22" s="161" t="s">
        <v>182</v>
      </c>
    </row>
    <row r="23" spans="1:5" x14ac:dyDescent="0.25">
      <c r="A23" s="160" t="s">
        <v>68</v>
      </c>
      <c r="B23" s="161">
        <v>13</v>
      </c>
      <c r="C23" s="162">
        <v>44.331804104489734</v>
      </c>
      <c r="D23" s="163">
        <v>0.28286429130738183</v>
      </c>
      <c r="E23" s="161" t="s">
        <v>196</v>
      </c>
    </row>
    <row r="24" spans="1:5" x14ac:dyDescent="0.25">
      <c r="A24" s="160" t="s">
        <v>197</v>
      </c>
      <c r="B24" s="161">
        <v>3</v>
      </c>
      <c r="C24" s="162">
        <v>96.450501250494213</v>
      </c>
      <c r="D24" s="163">
        <v>0.26217049011998322</v>
      </c>
      <c r="E24" s="161" t="s">
        <v>198</v>
      </c>
    </row>
    <row r="25" spans="1:5" x14ac:dyDescent="0.25">
      <c r="A25" s="160" t="s">
        <v>199</v>
      </c>
      <c r="B25" s="161">
        <v>0</v>
      </c>
      <c r="C25" s="162">
        <v>0</v>
      </c>
      <c r="D25" s="163">
        <v>0</v>
      </c>
      <c r="E25" s="161" t="s">
        <v>182</v>
      </c>
    </row>
    <row r="26" spans="1:5" x14ac:dyDescent="0.25">
      <c r="A26" s="160" t="s">
        <v>62</v>
      </c>
      <c r="B26" s="161">
        <v>0</v>
      </c>
      <c r="C26" s="162">
        <v>0</v>
      </c>
      <c r="D26" s="163">
        <v>0</v>
      </c>
      <c r="E26" s="161" t="s">
        <v>182</v>
      </c>
    </row>
    <row r="27" spans="1:5" x14ac:dyDescent="0.25">
      <c r="A27" s="160" t="s">
        <v>71</v>
      </c>
      <c r="B27" s="161">
        <v>14</v>
      </c>
      <c r="C27" s="162">
        <v>36.626086666072425</v>
      </c>
      <c r="D27" s="163">
        <v>0.38876616303554984</v>
      </c>
      <c r="E27" s="161" t="s">
        <v>200</v>
      </c>
    </row>
    <row r="28" spans="1:5" x14ac:dyDescent="0.25">
      <c r="A28" s="160" t="s">
        <v>201</v>
      </c>
      <c r="B28" s="161">
        <v>1</v>
      </c>
      <c r="C28" s="162">
        <v>74.000000000000028</v>
      </c>
      <c r="D28" s="163">
        <v>0</v>
      </c>
      <c r="E28" s="161" t="s">
        <v>182</v>
      </c>
    </row>
    <row r="29" spans="1:5" x14ac:dyDescent="0.25">
      <c r="A29" s="160" t="s">
        <v>90</v>
      </c>
      <c r="B29" s="161">
        <v>23</v>
      </c>
      <c r="C29" s="162">
        <v>53.74637280820167</v>
      </c>
      <c r="D29" s="163">
        <v>0.41672362573485922</v>
      </c>
      <c r="E29" s="161" t="s">
        <v>202</v>
      </c>
    </row>
    <row r="30" spans="1:5" x14ac:dyDescent="0.25">
      <c r="A30" s="160" t="s">
        <v>93</v>
      </c>
      <c r="B30" s="161">
        <v>12</v>
      </c>
      <c r="C30" s="162">
        <v>40.376954690398577</v>
      </c>
      <c r="D30" s="163">
        <v>0.57985171697546511</v>
      </c>
      <c r="E30" s="161" t="s">
        <v>203</v>
      </c>
    </row>
    <row r="31" spans="1:5" x14ac:dyDescent="0.25">
      <c r="A31" s="160" t="s">
        <v>120</v>
      </c>
      <c r="B31" s="161">
        <v>57</v>
      </c>
      <c r="C31" s="162">
        <v>43.278556270895528</v>
      </c>
      <c r="D31" s="163">
        <v>0.61097935457036923</v>
      </c>
      <c r="E31" s="161" t="s">
        <v>204</v>
      </c>
    </row>
    <row r="32" spans="1:5" x14ac:dyDescent="0.25">
      <c r="A32" s="160" t="s">
        <v>65</v>
      </c>
      <c r="B32" s="161">
        <v>10</v>
      </c>
      <c r="C32" s="162">
        <v>50.429111827341238</v>
      </c>
      <c r="D32" s="163">
        <v>0.74018930440520692</v>
      </c>
      <c r="E32" s="161" t="s">
        <v>205</v>
      </c>
    </row>
    <row r="33" spans="1:5" x14ac:dyDescent="0.25">
      <c r="A33" s="160" t="s">
        <v>54</v>
      </c>
      <c r="B33" s="161">
        <v>11</v>
      </c>
      <c r="C33" s="162">
        <v>107.2636056317837</v>
      </c>
      <c r="D33" s="163">
        <v>0.43904077474562997</v>
      </c>
      <c r="E33" s="161" t="s">
        <v>206</v>
      </c>
    </row>
    <row r="34" spans="1:5" x14ac:dyDescent="0.25">
      <c r="A34" s="160" t="s">
        <v>75</v>
      </c>
      <c r="B34" s="161">
        <v>54</v>
      </c>
      <c r="C34" s="162">
        <v>36.724016903337443</v>
      </c>
      <c r="D34" s="163">
        <v>0.5147452635840859</v>
      </c>
      <c r="E34" s="161" t="s">
        <v>207</v>
      </c>
    </row>
    <row r="35" spans="1:5" x14ac:dyDescent="0.25">
      <c r="A35" s="160" t="s">
        <v>78</v>
      </c>
      <c r="B35" s="161">
        <v>12</v>
      </c>
      <c r="C35" s="162">
        <v>70.685299616479242</v>
      </c>
      <c r="D35" s="163">
        <v>0.6503663291661953</v>
      </c>
      <c r="E35" s="161" t="s">
        <v>208</v>
      </c>
    </row>
    <row r="36" spans="1:5" x14ac:dyDescent="0.25">
      <c r="A36" s="160" t="s">
        <v>209</v>
      </c>
      <c r="B36" s="161">
        <v>0</v>
      </c>
      <c r="C36" s="162">
        <v>0</v>
      </c>
      <c r="D36" s="163">
        <v>0</v>
      </c>
      <c r="E36" s="161" t="s">
        <v>182</v>
      </c>
    </row>
    <row r="37" spans="1:5" x14ac:dyDescent="0.25">
      <c r="A37" s="160" t="s">
        <v>210</v>
      </c>
      <c r="B37" s="161">
        <v>33</v>
      </c>
      <c r="C37" s="162">
        <v>49.433133233367911</v>
      </c>
      <c r="D37" s="163">
        <v>0.60408797500213762</v>
      </c>
      <c r="E37" s="161" t="s">
        <v>211</v>
      </c>
    </row>
    <row r="38" spans="1:5" x14ac:dyDescent="0.25">
      <c r="A38" s="160" t="s">
        <v>81</v>
      </c>
      <c r="B38" s="161">
        <v>1</v>
      </c>
      <c r="C38" s="162">
        <v>74.999999999999972</v>
      </c>
      <c r="D38" s="163">
        <v>0</v>
      </c>
      <c r="E38" s="161" t="s">
        <v>182</v>
      </c>
    </row>
    <row r="39" spans="1:5" x14ac:dyDescent="0.25">
      <c r="A39" s="160" t="s">
        <v>96</v>
      </c>
      <c r="B39" s="161">
        <v>5</v>
      </c>
      <c r="C39" s="162">
        <v>76.215949277590909</v>
      </c>
      <c r="D39" s="163">
        <v>0.55117988746500002</v>
      </c>
      <c r="E39" s="161" t="s">
        <v>212</v>
      </c>
    </row>
    <row r="40" spans="1:5" x14ac:dyDescent="0.25">
      <c r="A40" s="160" t="s">
        <v>73</v>
      </c>
      <c r="B40" s="161">
        <v>15</v>
      </c>
      <c r="C40" s="162">
        <v>49.406293597196637</v>
      </c>
      <c r="D40" s="163">
        <v>0.53779209209857703</v>
      </c>
      <c r="E40" s="161" t="s">
        <v>213</v>
      </c>
    </row>
    <row r="41" spans="1:5" x14ac:dyDescent="0.25">
      <c r="A41" s="157"/>
      <c r="B41" s="158"/>
      <c r="C41" s="158"/>
      <c r="D41" s="158"/>
      <c r="E41" s="158"/>
    </row>
    <row r="42" spans="1:5" x14ac:dyDescent="0.25">
      <c r="B42" s="158"/>
      <c r="C42" s="158"/>
      <c r="D42" s="158"/>
      <c r="E42" s="158"/>
    </row>
  </sheetData>
  <sheetProtection algorithmName="SHA-512" hashValue="ivxAwaksnVBsVIYEUReCV+D3l3PJD5Kw0icALeFPbblsC8o7EWNLkcLg/v54iuX8z/ePizfDU/StW0TQs32HNQ==" saltValue="okyW2KzWoB6lLPAOBujFjw==" spinCount="100000" sheet="1" objects="1" scenarios="1"/>
  <mergeCells count="1">
    <mergeCell ref="C1:E1"/>
  </mergeCells>
  <pageMargins left="0.74803149606299213" right="0.74803149606299213" top="0.39370078740157483" bottom="0.74803149606299213" header="0.15748031496062992" footer="0.19685039370078741"/>
  <pageSetup paperSize="9" scale="57" orientation="landscape" r:id="rId1"/>
  <headerFooter alignWithMargins="0">
    <oddFooter>&amp;L&amp;8Scottish Stroke Improvement Programme 2019 Report&amp;R&amp;8© NHS National Services Scotland/Crown Copyright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heetViews>
  <sheetFormatPr defaultRowHeight="14.5" x14ac:dyDescent="0.35"/>
  <sheetData>
    <row r="1" spans="1:17" x14ac:dyDescent="0.35">
      <c r="A1" s="152" t="s">
        <v>169</v>
      </c>
      <c r="Q1" s="170" t="s">
        <v>30</v>
      </c>
    </row>
    <row r="2" spans="1:17" x14ac:dyDescent="0.35">
      <c r="Q2" s="170"/>
    </row>
    <row r="3" spans="1:17" x14ac:dyDescent="0.35">
      <c r="Q3" s="170"/>
    </row>
    <row r="6" spans="1:17" x14ac:dyDescent="0.35">
      <c r="Q6" s="165" t="s">
        <v>220</v>
      </c>
    </row>
  </sheetData>
  <sheetProtection algorithmName="SHA-512" hashValue="SwsTKpjXNCOPOXuWwfL33mXWPYa78MVrQsOlnphk69wZJTAYMIzP286BH8b+wVLiPFhMLA3GGVbUpdLxSxGKAA==" saltValue="RkMXJqKLZq6OJ8HTfUdjfQ==" spinCount="100000" sheet="1" objects="1" scenarios="1"/>
  <mergeCells count="1">
    <mergeCell ref="Q1:Q3"/>
  </mergeCells>
  <hyperlinks>
    <hyperlink ref="Q1" location="'Section 9 List of Tables Charts'!A1" display="return to List of Tables &amp; Charts"/>
    <hyperlink ref="Q6" location="'Chart 6.2 DATA'!A1" display="view Chart 6.2 data"/>
    <hyperlink ref="Q1:Q3" location="'Section 6 List of Tables Charts'!A1" display="return to List of Tables &amp; Charts"/>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showGridLines="0" workbookViewId="0"/>
  </sheetViews>
  <sheetFormatPr defaultColWidth="9.1796875" defaultRowHeight="12.5" x14ac:dyDescent="0.25"/>
  <cols>
    <col min="1" max="1" width="40.7265625" style="155" customWidth="1"/>
    <col min="2" max="5" width="12.6328125" style="159" customWidth="1"/>
    <col min="6" max="16384" width="9.1796875" style="155"/>
  </cols>
  <sheetData>
    <row r="1" spans="1:5" ht="25.5" customHeight="1" x14ac:dyDescent="0.25">
      <c r="A1" s="153" t="s">
        <v>219</v>
      </c>
      <c r="B1" s="154"/>
      <c r="C1" s="171" t="s">
        <v>216</v>
      </c>
      <c r="D1" s="172"/>
      <c r="E1" s="173"/>
    </row>
    <row r="2" spans="1:5" ht="45" customHeight="1" x14ac:dyDescent="0.25">
      <c r="A2" s="14" t="s">
        <v>176</v>
      </c>
      <c r="B2" s="156" t="s">
        <v>175</v>
      </c>
      <c r="C2" s="156" t="s">
        <v>177</v>
      </c>
      <c r="D2" s="156" t="s">
        <v>178</v>
      </c>
      <c r="E2" s="156" t="s">
        <v>179</v>
      </c>
    </row>
    <row r="3" spans="1:5" x14ac:dyDescent="0.25">
      <c r="A3" s="160" t="s">
        <v>214</v>
      </c>
      <c r="B3" s="161">
        <v>571</v>
      </c>
      <c r="C3" s="162">
        <v>61.594064180745214</v>
      </c>
      <c r="D3" s="163">
        <v>0.58711585098565655</v>
      </c>
      <c r="E3" s="161" t="s">
        <v>250</v>
      </c>
    </row>
    <row r="4" spans="1:5" x14ac:dyDescent="0.25">
      <c r="A4" s="160" t="s">
        <v>47</v>
      </c>
      <c r="B4" s="161">
        <v>63</v>
      </c>
      <c r="C4" s="162">
        <v>55.137084627927273</v>
      </c>
      <c r="D4" s="163">
        <v>0.61311834166080725</v>
      </c>
      <c r="E4" s="161" t="s">
        <v>221</v>
      </c>
    </row>
    <row r="5" spans="1:5" x14ac:dyDescent="0.25">
      <c r="A5" s="160" t="s">
        <v>181</v>
      </c>
      <c r="B5" s="161">
        <v>2</v>
      </c>
      <c r="C5" s="162">
        <v>128.12493902437575</v>
      </c>
      <c r="D5" s="163">
        <v>0.16519064545633624</v>
      </c>
      <c r="E5" s="161" t="s">
        <v>222</v>
      </c>
    </row>
    <row r="6" spans="1:5" x14ac:dyDescent="0.25">
      <c r="A6" s="160" t="s">
        <v>31</v>
      </c>
      <c r="B6" s="161">
        <v>2</v>
      </c>
      <c r="C6" s="162">
        <v>172.68468374467957</v>
      </c>
      <c r="D6" s="163">
        <v>0.2766770758863541</v>
      </c>
      <c r="E6" s="161" t="s">
        <v>223</v>
      </c>
    </row>
    <row r="7" spans="1:5" x14ac:dyDescent="0.25">
      <c r="A7" s="160" t="s">
        <v>84</v>
      </c>
      <c r="B7" s="161">
        <v>2</v>
      </c>
      <c r="C7" s="162">
        <v>79.498427657407177</v>
      </c>
      <c r="D7" s="163">
        <v>8.8945421971574398E-3</v>
      </c>
      <c r="E7" s="161" t="s">
        <v>224</v>
      </c>
    </row>
    <row r="8" spans="1:5" x14ac:dyDescent="0.25">
      <c r="A8" s="160" t="s">
        <v>184</v>
      </c>
      <c r="B8" s="161">
        <v>0</v>
      </c>
      <c r="C8" s="162">
        <v>0</v>
      </c>
      <c r="D8" s="163">
        <v>0</v>
      </c>
      <c r="E8" s="161" t="s">
        <v>182</v>
      </c>
    </row>
    <row r="9" spans="1:5" x14ac:dyDescent="0.25">
      <c r="A9" s="160" t="s">
        <v>56</v>
      </c>
      <c r="B9" s="161">
        <v>4</v>
      </c>
      <c r="C9" s="162">
        <v>106.49891486728323</v>
      </c>
      <c r="D9" s="163">
        <v>0.1905253130930889</v>
      </c>
      <c r="E9" s="161" t="s">
        <v>225</v>
      </c>
    </row>
    <row r="10" spans="1:5" x14ac:dyDescent="0.25">
      <c r="A10" s="160" t="s">
        <v>36</v>
      </c>
      <c r="B10" s="161">
        <v>14</v>
      </c>
      <c r="C10" s="162">
        <v>68.656410638067129</v>
      </c>
      <c r="D10" s="163">
        <v>0.5391140076167229</v>
      </c>
      <c r="E10" s="161" t="s">
        <v>226</v>
      </c>
    </row>
    <row r="11" spans="1:5" x14ac:dyDescent="0.25">
      <c r="A11" s="160" t="s">
        <v>59</v>
      </c>
      <c r="B11" s="161">
        <v>4</v>
      </c>
      <c r="C11" s="162">
        <v>86.697646391470911</v>
      </c>
      <c r="D11" s="163">
        <v>9.7854292507529098E-2</v>
      </c>
      <c r="E11" s="161" t="s">
        <v>227</v>
      </c>
    </row>
    <row r="12" spans="1:5" x14ac:dyDescent="0.25">
      <c r="A12" s="160" t="s">
        <v>186</v>
      </c>
      <c r="B12" s="161">
        <v>1</v>
      </c>
      <c r="C12" s="162">
        <v>237.00000000000009</v>
      </c>
      <c r="D12" s="163">
        <v>0</v>
      </c>
      <c r="E12" s="161" t="s">
        <v>182</v>
      </c>
    </row>
    <row r="13" spans="1:5" x14ac:dyDescent="0.25">
      <c r="A13" s="160" t="s">
        <v>187</v>
      </c>
      <c r="B13" s="161">
        <v>1</v>
      </c>
      <c r="C13" s="162">
        <v>149.99999999999997</v>
      </c>
      <c r="D13" s="163">
        <v>0</v>
      </c>
      <c r="E13" s="161" t="s">
        <v>182</v>
      </c>
    </row>
    <row r="14" spans="1:5" x14ac:dyDescent="0.25">
      <c r="A14" s="160" t="s">
        <v>33</v>
      </c>
      <c r="B14" s="161">
        <v>35</v>
      </c>
      <c r="C14" s="162">
        <v>51.023105550876082</v>
      </c>
      <c r="D14" s="163">
        <v>0.41440992159072026</v>
      </c>
      <c r="E14" s="161" t="s">
        <v>228</v>
      </c>
    </row>
    <row r="15" spans="1:5" x14ac:dyDescent="0.25">
      <c r="A15" s="160" t="s">
        <v>49</v>
      </c>
      <c r="B15" s="161">
        <v>9</v>
      </c>
      <c r="C15" s="162">
        <v>90.641686265303676</v>
      </c>
      <c r="D15" s="163">
        <v>0.52728691887256796</v>
      </c>
      <c r="E15" s="161" t="s">
        <v>229</v>
      </c>
    </row>
    <row r="16" spans="1:5" x14ac:dyDescent="0.25">
      <c r="A16" s="160" t="s">
        <v>38</v>
      </c>
      <c r="B16" s="161">
        <v>17</v>
      </c>
      <c r="C16" s="162">
        <v>67.039460867230318</v>
      </c>
      <c r="D16" s="163">
        <v>0.52689861348263367</v>
      </c>
      <c r="E16" s="161" t="s">
        <v>230</v>
      </c>
    </row>
    <row r="17" spans="1:5" x14ac:dyDescent="0.25">
      <c r="A17" s="160" t="s">
        <v>45</v>
      </c>
      <c r="B17" s="161">
        <v>25</v>
      </c>
      <c r="C17" s="162">
        <v>62.652372810283254</v>
      </c>
      <c r="D17" s="163">
        <v>0.48822636489433546</v>
      </c>
      <c r="E17" s="161" t="s">
        <v>231</v>
      </c>
    </row>
    <row r="18" spans="1:5" x14ac:dyDescent="0.25">
      <c r="A18" s="160" t="s">
        <v>192</v>
      </c>
      <c r="B18" s="161">
        <v>0</v>
      </c>
      <c r="C18" s="162">
        <v>0</v>
      </c>
      <c r="D18" s="163">
        <v>0</v>
      </c>
      <c r="E18" s="161" t="s">
        <v>182</v>
      </c>
    </row>
    <row r="19" spans="1:5" x14ac:dyDescent="0.25">
      <c r="A19" s="160" t="s">
        <v>41</v>
      </c>
      <c r="B19" s="161">
        <v>2</v>
      </c>
      <c r="C19" s="162">
        <v>136.01470508735437</v>
      </c>
      <c r="D19" s="163">
        <v>0.43500193708929941</v>
      </c>
      <c r="E19" s="161" t="s">
        <v>232</v>
      </c>
    </row>
    <row r="20" spans="1:5" x14ac:dyDescent="0.25">
      <c r="A20" s="160" t="s">
        <v>87</v>
      </c>
      <c r="B20" s="161">
        <v>4</v>
      </c>
      <c r="C20" s="162">
        <v>82.123875655825998</v>
      </c>
      <c r="D20" s="163">
        <v>0.14273609472159413</v>
      </c>
      <c r="E20" s="161" t="s">
        <v>233</v>
      </c>
    </row>
    <row r="21" spans="1:5" x14ac:dyDescent="0.25">
      <c r="A21" s="160" t="s">
        <v>52</v>
      </c>
      <c r="B21" s="161">
        <v>35</v>
      </c>
      <c r="C21" s="162">
        <v>82.294895191437305</v>
      </c>
      <c r="D21" s="163">
        <v>0.45211798685253696</v>
      </c>
      <c r="E21" s="161" t="s">
        <v>234</v>
      </c>
    </row>
    <row r="22" spans="1:5" x14ac:dyDescent="0.25">
      <c r="A22" s="160" t="s">
        <v>195</v>
      </c>
      <c r="B22" s="161">
        <v>0</v>
      </c>
      <c r="C22" s="162">
        <v>0</v>
      </c>
      <c r="D22" s="163">
        <v>0</v>
      </c>
      <c r="E22" s="161" t="s">
        <v>182</v>
      </c>
    </row>
    <row r="23" spans="1:5" x14ac:dyDescent="0.25">
      <c r="A23" s="160" t="s">
        <v>68</v>
      </c>
      <c r="B23" s="161">
        <v>18</v>
      </c>
      <c r="C23" s="162">
        <v>44.330700392328588</v>
      </c>
      <c r="D23" s="163">
        <v>0.46443042800996232</v>
      </c>
      <c r="E23" s="161" t="s">
        <v>235</v>
      </c>
    </row>
    <row r="24" spans="1:5" x14ac:dyDescent="0.25">
      <c r="A24" s="160" t="s">
        <v>197</v>
      </c>
      <c r="B24" s="161">
        <v>6</v>
      </c>
      <c r="C24" s="162">
        <v>104.84152740867242</v>
      </c>
      <c r="D24" s="163">
        <v>0.32926168332579481</v>
      </c>
      <c r="E24" s="161" t="s">
        <v>236</v>
      </c>
    </row>
    <row r="25" spans="1:5" x14ac:dyDescent="0.25">
      <c r="A25" s="160" t="s">
        <v>199</v>
      </c>
      <c r="B25" s="161">
        <v>0</v>
      </c>
      <c r="C25" s="162">
        <v>0</v>
      </c>
      <c r="D25" s="163">
        <v>0</v>
      </c>
      <c r="E25" s="161" t="s">
        <v>182</v>
      </c>
    </row>
    <row r="26" spans="1:5" x14ac:dyDescent="0.25">
      <c r="A26" s="160" t="s">
        <v>62</v>
      </c>
      <c r="B26" s="161">
        <v>2</v>
      </c>
      <c r="C26" s="162">
        <v>78.409183135650622</v>
      </c>
      <c r="D26" s="163">
        <v>0.55387552375035132</v>
      </c>
      <c r="E26" s="161" t="s">
        <v>237</v>
      </c>
    </row>
    <row r="27" spans="1:5" x14ac:dyDescent="0.25">
      <c r="A27" s="160" t="s">
        <v>71</v>
      </c>
      <c r="B27" s="161">
        <v>33</v>
      </c>
      <c r="C27" s="162">
        <v>45.325574111293349</v>
      </c>
      <c r="D27" s="163">
        <v>0.51224111040164055</v>
      </c>
      <c r="E27" s="161" t="s">
        <v>238</v>
      </c>
    </row>
    <row r="28" spans="1:5" x14ac:dyDescent="0.25">
      <c r="A28" s="160" t="s">
        <v>201</v>
      </c>
      <c r="B28" s="161">
        <v>0</v>
      </c>
      <c r="C28" s="162">
        <v>0</v>
      </c>
      <c r="D28" s="163">
        <v>0</v>
      </c>
      <c r="E28" s="161" t="s">
        <v>182</v>
      </c>
    </row>
    <row r="29" spans="1:5" x14ac:dyDescent="0.25">
      <c r="A29" s="160" t="s">
        <v>90</v>
      </c>
      <c r="B29" s="161">
        <v>25</v>
      </c>
      <c r="C29" s="162">
        <v>51.966871510176532</v>
      </c>
      <c r="D29" s="163">
        <v>0.45528731965251362</v>
      </c>
      <c r="E29" s="161" t="s">
        <v>239</v>
      </c>
    </row>
    <row r="30" spans="1:5" x14ac:dyDescent="0.25">
      <c r="A30" s="160" t="s">
        <v>93</v>
      </c>
      <c r="B30" s="161">
        <v>7</v>
      </c>
      <c r="C30" s="162">
        <v>73.355054738384609</v>
      </c>
      <c r="D30" s="163">
        <v>0.16054870421720641</v>
      </c>
      <c r="E30" s="161" t="s">
        <v>240</v>
      </c>
    </row>
    <row r="31" spans="1:5" x14ac:dyDescent="0.25">
      <c r="A31" s="160" t="s">
        <v>120</v>
      </c>
      <c r="B31" s="161">
        <v>69</v>
      </c>
      <c r="C31" s="162">
        <v>55.418585128097256</v>
      </c>
      <c r="D31" s="163">
        <v>0.70294591181187105</v>
      </c>
      <c r="E31" s="161" t="s">
        <v>241</v>
      </c>
    </row>
    <row r="32" spans="1:5" x14ac:dyDescent="0.25">
      <c r="A32" s="160" t="s">
        <v>65</v>
      </c>
      <c r="B32" s="161">
        <v>22</v>
      </c>
      <c r="C32" s="162">
        <v>84.754246758058045</v>
      </c>
      <c r="D32" s="163">
        <v>0.48418335093374276</v>
      </c>
      <c r="E32" s="161" t="s">
        <v>242</v>
      </c>
    </row>
    <row r="33" spans="1:5" x14ac:dyDescent="0.25">
      <c r="A33" s="160" t="s">
        <v>54</v>
      </c>
      <c r="B33" s="161">
        <v>16</v>
      </c>
      <c r="C33" s="162">
        <v>86.208866022441768</v>
      </c>
      <c r="D33" s="163">
        <v>0.38920655987534808</v>
      </c>
      <c r="E33" s="161" t="s">
        <v>243</v>
      </c>
    </row>
    <row r="34" spans="1:5" x14ac:dyDescent="0.25">
      <c r="A34" s="160" t="s">
        <v>75</v>
      </c>
      <c r="B34" s="161">
        <v>68</v>
      </c>
      <c r="C34" s="162">
        <v>53.758712755250116</v>
      </c>
      <c r="D34" s="163">
        <v>0.49283781728077308</v>
      </c>
      <c r="E34" s="161" t="s">
        <v>244</v>
      </c>
    </row>
    <row r="35" spans="1:5" x14ac:dyDescent="0.25">
      <c r="A35" s="160" t="s">
        <v>78</v>
      </c>
      <c r="B35" s="161">
        <v>13</v>
      </c>
      <c r="C35" s="162">
        <v>65.271500147915944</v>
      </c>
      <c r="D35" s="163">
        <v>0.39449437814176064</v>
      </c>
      <c r="E35" s="161" t="s">
        <v>245</v>
      </c>
    </row>
    <row r="36" spans="1:5" x14ac:dyDescent="0.25">
      <c r="A36" s="160" t="s">
        <v>209</v>
      </c>
      <c r="B36" s="161">
        <v>2</v>
      </c>
      <c r="C36" s="162">
        <v>110.36303729057113</v>
      </c>
      <c r="D36" s="163">
        <v>7.0448936143435531E-2</v>
      </c>
      <c r="E36" s="161" t="s">
        <v>246</v>
      </c>
    </row>
    <row r="37" spans="1:5" x14ac:dyDescent="0.25">
      <c r="A37" s="160" t="s">
        <v>210</v>
      </c>
      <c r="B37" s="161">
        <v>42</v>
      </c>
      <c r="C37" s="162">
        <v>69.496308681030669</v>
      </c>
      <c r="D37" s="163">
        <v>0.88527218714968914</v>
      </c>
      <c r="E37" s="161" t="s">
        <v>247</v>
      </c>
    </row>
    <row r="38" spans="1:5" x14ac:dyDescent="0.25">
      <c r="A38" s="160" t="s">
        <v>81</v>
      </c>
      <c r="B38" s="161">
        <v>1</v>
      </c>
      <c r="C38" s="162">
        <v>90</v>
      </c>
      <c r="D38" s="163">
        <v>0</v>
      </c>
      <c r="E38" s="161" t="s">
        <v>182</v>
      </c>
    </row>
    <row r="39" spans="1:5" x14ac:dyDescent="0.25">
      <c r="A39" s="160" t="s">
        <v>96</v>
      </c>
      <c r="B39" s="161">
        <v>3</v>
      </c>
      <c r="C39" s="162">
        <v>71.613866523587419</v>
      </c>
      <c r="D39" s="163">
        <v>0.17527906398601484</v>
      </c>
      <c r="E39" s="161" t="s">
        <v>248</v>
      </c>
    </row>
    <row r="40" spans="1:5" x14ac:dyDescent="0.25">
      <c r="A40" s="160" t="s">
        <v>73</v>
      </c>
      <c r="B40" s="161">
        <v>24</v>
      </c>
      <c r="C40" s="162">
        <v>51.505916120236755</v>
      </c>
      <c r="D40" s="163">
        <v>0.33471773359627277</v>
      </c>
      <c r="E40" s="161" t="s">
        <v>249</v>
      </c>
    </row>
    <row r="41" spans="1:5" x14ac:dyDescent="0.25">
      <c r="A41" s="157"/>
      <c r="B41" s="158"/>
      <c r="C41" s="158"/>
      <c r="D41" s="158"/>
      <c r="E41" s="158"/>
    </row>
    <row r="42" spans="1:5" x14ac:dyDescent="0.25">
      <c r="B42" s="158"/>
      <c r="C42" s="158"/>
      <c r="D42" s="158"/>
      <c r="E42" s="158"/>
    </row>
  </sheetData>
  <sheetProtection algorithmName="SHA-512" hashValue="y0+EsXRG9wbptxc6BLRO0pMcxMR6Bwtf/yzOvbL34K5ZEGvgldcCBACU5sqKbf1mUbfNIqql+SNSFip7WLso/g==" saltValue="VkxcB9UYIXP6OcC6K1F+JQ==" spinCount="100000" sheet="1" objects="1" scenarios="1"/>
  <mergeCells count="1">
    <mergeCell ref="C1:E1"/>
  </mergeCells>
  <pageMargins left="0.74803149606299213" right="0.74803149606299213" top="0.39370078740157483" bottom="0.74803149606299213" header="0.15748031496062992" footer="0.19685039370078741"/>
  <pageSetup paperSize="9" scale="57" orientation="landscape" r:id="rId1"/>
  <headerFooter alignWithMargins="0">
    <oddFooter>&amp;L&amp;8Scottish Stroke Improvement Programme 2019 Report&amp;R&amp;8© NHS National Services Scotland/Crown Copyright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7"/>
  <sheetViews>
    <sheetView showGridLines="0" zoomScaleNormal="100" workbookViewId="0"/>
  </sheetViews>
  <sheetFormatPr defaultRowHeight="12.5" x14ac:dyDescent="0.25"/>
  <cols>
    <col min="1" max="1" width="1.7265625" style="89" customWidth="1"/>
    <col min="2" max="2" width="16.7265625" style="89" customWidth="1"/>
    <col min="3" max="3" width="45.7265625" style="89" customWidth="1"/>
    <col min="4" max="6" width="10.7265625" style="85" customWidth="1"/>
    <col min="7" max="10" width="1.7265625" style="85" customWidth="1"/>
    <col min="11" max="11" width="9.26953125" style="85" customWidth="1"/>
    <col min="12" max="12" width="11.26953125" style="89" customWidth="1"/>
    <col min="13" max="13" width="9.26953125" style="89" customWidth="1"/>
    <col min="14" max="14" width="11.26953125" style="89" customWidth="1"/>
    <col min="15" max="15" width="9.26953125" style="89" customWidth="1"/>
    <col min="16" max="16" width="11.26953125" style="89" customWidth="1"/>
    <col min="17" max="257" width="9.1796875" style="89"/>
    <col min="258" max="258" width="1.7265625" style="89" customWidth="1"/>
    <col min="259" max="259" width="16.7265625" style="89" customWidth="1"/>
    <col min="260" max="260" width="45.7265625" style="89" customWidth="1"/>
    <col min="261" max="263" width="10.7265625" style="89" customWidth="1"/>
    <col min="264" max="266" width="1.7265625" style="89" customWidth="1"/>
    <col min="267" max="267" width="9.26953125" style="89" customWidth="1"/>
    <col min="268" max="268" width="11.26953125" style="89" customWidth="1"/>
    <col min="269" max="269" width="9.26953125" style="89" customWidth="1"/>
    <col min="270" max="270" width="11.26953125" style="89" customWidth="1"/>
    <col min="271" max="271" width="9.26953125" style="89" customWidth="1"/>
    <col min="272" max="272" width="11.26953125" style="89" customWidth="1"/>
    <col min="273" max="513" width="9.1796875" style="89"/>
    <col min="514" max="514" width="1.7265625" style="89" customWidth="1"/>
    <col min="515" max="515" width="16.7265625" style="89" customWidth="1"/>
    <col min="516" max="516" width="45.7265625" style="89" customWidth="1"/>
    <col min="517" max="519" width="10.7265625" style="89" customWidth="1"/>
    <col min="520" max="522" width="1.7265625" style="89" customWidth="1"/>
    <col min="523" max="523" width="9.26953125" style="89" customWidth="1"/>
    <col min="524" max="524" width="11.26953125" style="89" customWidth="1"/>
    <col min="525" max="525" width="9.26953125" style="89" customWidth="1"/>
    <col min="526" max="526" width="11.26953125" style="89" customWidth="1"/>
    <col min="527" max="527" width="9.26953125" style="89" customWidth="1"/>
    <col min="528" max="528" width="11.26953125" style="89" customWidth="1"/>
    <col min="529" max="769" width="9.1796875" style="89"/>
    <col min="770" max="770" width="1.7265625" style="89" customWidth="1"/>
    <col min="771" max="771" width="16.7265625" style="89" customWidth="1"/>
    <col min="772" max="772" width="45.7265625" style="89" customWidth="1"/>
    <col min="773" max="775" width="10.7265625" style="89" customWidth="1"/>
    <col min="776" max="778" width="1.7265625" style="89" customWidth="1"/>
    <col min="779" max="779" width="9.26953125" style="89" customWidth="1"/>
    <col min="780" max="780" width="11.26953125" style="89" customWidth="1"/>
    <col min="781" max="781" width="9.26953125" style="89" customWidth="1"/>
    <col min="782" max="782" width="11.26953125" style="89" customWidth="1"/>
    <col min="783" max="783" width="9.26953125" style="89" customWidth="1"/>
    <col min="784" max="784" width="11.26953125" style="89" customWidth="1"/>
    <col min="785" max="1025" width="9.1796875" style="89"/>
    <col min="1026" max="1026" width="1.7265625" style="89" customWidth="1"/>
    <col min="1027" max="1027" width="16.7265625" style="89" customWidth="1"/>
    <col min="1028" max="1028" width="45.7265625" style="89" customWidth="1"/>
    <col min="1029" max="1031" width="10.7265625" style="89" customWidth="1"/>
    <col min="1032" max="1034" width="1.7265625" style="89" customWidth="1"/>
    <col min="1035" max="1035" width="9.26953125" style="89" customWidth="1"/>
    <col min="1036" max="1036" width="11.26953125" style="89" customWidth="1"/>
    <col min="1037" max="1037" width="9.26953125" style="89" customWidth="1"/>
    <col min="1038" max="1038" width="11.26953125" style="89" customWidth="1"/>
    <col min="1039" max="1039" width="9.26953125" style="89" customWidth="1"/>
    <col min="1040" max="1040" width="11.26953125" style="89" customWidth="1"/>
    <col min="1041" max="1281" width="9.1796875" style="89"/>
    <col min="1282" max="1282" width="1.7265625" style="89" customWidth="1"/>
    <col min="1283" max="1283" width="16.7265625" style="89" customWidth="1"/>
    <col min="1284" max="1284" width="45.7265625" style="89" customWidth="1"/>
    <col min="1285" max="1287" width="10.7265625" style="89" customWidth="1"/>
    <col min="1288" max="1290" width="1.7265625" style="89" customWidth="1"/>
    <col min="1291" max="1291" width="9.26953125" style="89" customWidth="1"/>
    <col min="1292" max="1292" width="11.26953125" style="89" customWidth="1"/>
    <col min="1293" max="1293" width="9.26953125" style="89" customWidth="1"/>
    <col min="1294" max="1294" width="11.26953125" style="89" customWidth="1"/>
    <col min="1295" max="1295" width="9.26953125" style="89" customWidth="1"/>
    <col min="1296" max="1296" width="11.26953125" style="89" customWidth="1"/>
    <col min="1297" max="1537" width="9.1796875" style="89"/>
    <col min="1538" max="1538" width="1.7265625" style="89" customWidth="1"/>
    <col min="1539" max="1539" width="16.7265625" style="89" customWidth="1"/>
    <col min="1540" max="1540" width="45.7265625" style="89" customWidth="1"/>
    <col min="1541" max="1543" width="10.7265625" style="89" customWidth="1"/>
    <col min="1544" max="1546" width="1.7265625" style="89" customWidth="1"/>
    <col min="1547" max="1547" width="9.26953125" style="89" customWidth="1"/>
    <col min="1548" max="1548" width="11.26953125" style="89" customWidth="1"/>
    <col min="1549" max="1549" width="9.26953125" style="89" customWidth="1"/>
    <col min="1550" max="1550" width="11.26953125" style="89" customWidth="1"/>
    <col min="1551" max="1551" width="9.26953125" style="89" customWidth="1"/>
    <col min="1552" max="1552" width="11.26953125" style="89" customWidth="1"/>
    <col min="1553" max="1793" width="9.1796875" style="89"/>
    <col min="1794" max="1794" width="1.7265625" style="89" customWidth="1"/>
    <col min="1795" max="1795" width="16.7265625" style="89" customWidth="1"/>
    <col min="1796" max="1796" width="45.7265625" style="89" customWidth="1"/>
    <col min="1797" max="1799" width="10.7265625" style="89" customWidth="1"/>
    <col min="1800" max="1802" width="1.7265625" style="89" customWidth="1"/>
    <col min="1803" max="1803" width="9.26953125" style="89" customWidth="1"/>
    <col min="1804" max="1804" width="11.26953125" style="89" customWidth="1"/>
    <col min="1805" max="1805" width="9.26953125" style="89" customWidth="1"/>
    <col min="1806" max="1806" width="11.26953125" style="89" customWidth="1"/>
    <col min="1807" max="1807" width="9.26953125" style="89" customWidth="1"/>
    <col min="1808" max="1808" width="11.26953125" style="89" customWidth="1"/>
    <col min="1809" max="2049" width="9.1796875" style="89"/>
    <col min="2050" max="2050" width="1.7265625" style="89" customWidth="1"/>
    <col min="2051" max="2051" width="16.7265625" style="89" customWidth="1"/>
    <col min="2052" max="2052" width="45.7265625" style="89" customWidth="1"/>
    <col min="2053" max="2055" width="10.7265625" style="89" customWidth="1"/>
    <col min="2056" max="2058" width="1.7265625" style="89" customWidth="1"/>
    <col min="2059" max="2059" width="9.26953125" style="89" customWidth="1"/>
    <col min="2060" max="2060" width="11.26953125" style="89" customWidth="1"/>
    <col min="2061" max="2061" width="9.26953125" style="89" customWidth="1"/>
    <col min="2062" max="2062" width="11.26953125" style="89" customWidth="1"/>
    <col min="2063" max="2063" width="9.26953125" style="89" customWidth="1"/>
    <col min="2064" max="2064" width="11.26953125" style="89" customWidth="1"/>
    <col min="2065" max="2305" width="9.1796875" style="89"/>
    <col min="2306" max="2306" width="1.7265625" style="89" customWidth="1"/>
    <col min="2307" max="2307" width="16.7265625" style="89" customWidth="1"/>
    <col min="2308" max="2308" width="45.7265625" style="89" customWidth="1"/>
    <col min="2309" max="2311" width="10.7265625" style="89" customWidth="1"/>
    <col min="2312" max="2314" width="1.7265625" style="89" customWidth="1"/>
    <col min="2315" max="2315" width="9.26953125" style="89" customWidth="1"/>
    <col min="2316" max="2316" width="11.26953125" style="89" customWidth="1"/>
    <col min="2317" max="2317" width="9.26953125" style="89" customWidth="1"/>
    <col min="2318" max="2318" width="11.26953125" style="89" customWidth="1"/>
    <col min="2319" max="2319" width="9.26953125" style="89" customWidth="1"/>
    <col min="2320" max="2320" width="11.26953125" style="89" customWidth="1"/>
    <col min="2321" max="2561" width="9.1796875" style="89"/>
    <col min="2562" max="2562" width="1.7265625" style="89" customWidth="1"/>
    <col min="2563" max="2563" width="16.7265625" style="89" customWidth="1"/>
    <col min="2564" max="2564" width="45.7265625" style="89" customWidth="1"/>
    <col min="2565" max="2567" width="10.7265625" style="89" customWidth="1"/>
    <col min="2568" max="2570" width="1.7265625" style="89" customWidth="1"/>
    <col min="2571" max="2571" width="9.26953125" style="89" customWidth="1"/>
    <col min="2572" max="2572" width="11.26953125" style="89" customWidth="1"/>
    <col min="2573" max="2573" width="9.26953125" style="89" customWidth="1"/>
    <col min="2574" max="2574" width="11.26953125" style="89" customWidth="1"/>
    <col min="2575" max="2575" width="9.26953125" style="89" customWidth="1"/>
    <col min="2576" max="2576" width="11.26953125" style="89" customWidth="1"/>
    <col min="2577" max="2817" width="9.1796875" style="89"/>
    <col min="2818" max="2818" width="1.7265625" style="89" customWidth="1"/>
    <col min="2819" max="2819" width="16.7265625" style="89" customWidth="1"/>
    <col min="2820" max="2820" width="45.7265625" style="89" customWidth="1"/>
    <col min="2821" max="2823" width="10.7265625" style="89" customWidth="1"/>
    <col min="2824" max="2826" width="1.7265625" style="89" customWidth="1"/>
    <col min="2827" max="2827" width="9.26953125" style="89" customWidth="1"/>
    <col min="2828" max="2828" width="11.26953125" style="89" customWidth="1"/>
    <col min="2829" max="2829" width="9.26953125" style="89" customWidth="1"/>
    <col min="2830" max="2830" width="11.26953125" style="89" customWidth="1"/>
    <col min="2831" max="2831" width="9.26953125" style="89" customWidth="1"/>
    <col min="2832" max="2832" width="11.26953125" style="89" customWidth="1"/>
    <col min="2833" max="3073" width="9.1796875" style="89"/>
    <col min="3074" max="3074" width="1.7265625" style="89" customWidth="1"/>
    <col min="3075" max="3075" width="16.7265625" style="89" customWidth="1"/>
    <col min="3076" max="3076" width="45.7265625" style="89" customWidth="1"/>
    <col min="3077" max="3079" width="10.7265625" style="89" customWidth="1"/>
    <col min="3080" max="3082" width="1.7265625" style="89" customWidth="1"/>
    <col min="3083" max="3083" width="9.26953125" style="89" customWidth="1"/>
    <col min="3084" max="3084" width="11.26953125" style="89" customWidth="1"/>
    <col min="3085" max="3085" width="9.26953125" style="89" customWidth="1"/>
    <col min="3086" max="3086" width="11.26953125" style="89" customWidth="1"/>
    <col min="3087" max="3087" width="9.26953125" style="89" customWidth="1"/>
    <col min="3088" max="3088" width="11.26953125" style="89" customWidth="1"/>
    <col min="3089" max="3329" width="9.1796875" style="89"/>
    <col min="3330" max="3330" width="1.7265625" style="89" customWidth="1"/>
    <col min="3331" max="3331" width="16.7265625" style="89" customWidth="1"/>
    <col min="3332" max="3332" width="45.7265625" style="89" customWidth="1"/>
    <col min="3333" max="3335" width="10.7265625" style="89" customWidth="1"/>
    <col min="3336" max="3338" width="1.7265625" style="89" customWidth="1"/>
    <col min="3339" max="3339" width="9.26953125" style="89" customWidth="1"/>
    <col min="3340" max="3340" width="11.26953125" style="89" customWidth="1"/>
    <col min="3341" max="3341" width="9.26953125" style="89" customWidth="1"/>
    <col min="3342" max="3342" width="11.26953125" style="89" customWidth="1"/>
    <col min="3343" max="3343" width="9.26953125" style="89" customWidth="1"/>
    <col min="3344" max="3344" width="11.26953125" style="89" customWidth="1"/>
    <col min="3345" max="3585" width="9.1796875" style="89"/>
    <col min="3586" max="3586" width="1.7265625" style="89" customWidth="1"/>
    <col min="3587" max="3587" width="16.7265625" style="89" customWidth="1"/>
    <col min="3588" max="3588" width="45.7265625" style="89" customWidth="1"/>
    <col min="3589" max="3591" width="10.7265625" style="89" customWidth="1"/>
    <col min="3592" max="3594" width="1.7265625" style="89" customWidth="1"/>
    <col min="3595" max="3595" width="9.26953125" style="89" customWidth="1"/>
    <col min="3596" max="3596" width="11.26953125" style="89" customWidth="1"/>
    <col min="3597" max="3597" width="9.26953125" style="89" customWidth="1"/>
    <col min="3598" max="3598" width="11.26953125" style="89" customWidth="1"/>
    <col min="3599" max="3599" width="9.26953125" style="89" customWidth="1"/>
    <col min="3600" max="3600" width="11.26953125" style="89" customWidth="1"/>
    <col min="3601" max="3841" width="9.1796875" style="89"/>
    <col min="3842" max="3842" width="1.7265625" style="89" customWidth="1"/>
    <col min="3843" max="3843" width="16.7265625" style="89" customWidth="1"/>
    <col min="3844" max="3844" width="45.7265625" style="89" customWidth="1"/>
    <col min="3845" max="3847" width="10.7265625" style="89" customWidth="1"/>
    <col min="3848" max="3850" width="1.7265625" style="89" customWidth="1"/>
    <col min="3851" max="3851" width="9.26953125" style="89" customWidth="1"/>
    <col min="3852" max="3852" width="11.26953125" style="89" customWidth="1"/>
    <col min="3853" max="3853" width="9.26953125" style="89" customWidth="1"/>
    <col min="3854" max="3854" width="11.26953125" style="89" customWidth="1"/>
    <col min="3855" max="3855" width="9.26953125" style="89" customWidth="1"/>
    <col min="3856" max="3856" width="11.26953125" style="89" customWidth="1"/>
    <col min="3857" max="4097" width="9.1796875" style="89"/>
    <col min="4098" max="4098" width="1.7265625" style="89" customWidth="1"/>
    <col min="4099" max="4099" width="16.7265625" style="89" customWidth="1"/>
    <col min="4100" max="4100" width="45.7265625" style="89" customWidth="1"/>
    <col min="4101" max="4103" width="10.7265625" style="89" customWidth="1"/>
    <col min="4104" max="4106" width="1.7265625" style="89" customWidth="1"/>
    <col min="4107" max="4107" width="9.26953125" style="89" customWidth="1"/>
    <col min="4108" max="4108" width="11.26953125" style="89" customWidth="1"/>
    <col min="4109" max="4109" width="9.26953125" style="89" customWidth="1"/>
    <col min="4110" max="4110" width="11.26953125" style="89" customWidth="1"/>
    <col min="4111" max="4111" width="9.26953125" style="89" customWidth="1"/>
    <col min="4112" max="4112" width="11.26953125" style="89" customWidth="1"/>
    <col min="4113" max="4353" width="9.1796875" style="89"/>
    <col min="4354" max="4354" width="1.7265625" style="89" customWidth="1"/>
    <col min="4355" max="4355" width="16.7265625" style="89" customWidth="1"/>
    <col min="4356" max="4356" width="45.7265625" style="89" customWidth="1"/>
    <col min="4357" max="4359" width="10.7265625" style="89" customWidth="1"/>
    <col min="4360" max="4362" width="1.7265625" style="89" customWidth="1"/>
    <col min="4363" max="4363" width="9.26953125" style="89" customWidth="1"/>
    <col min="4364" max="4364" width="11.26953125" style="89" customWidth="1"/>
    <col min="4365" max="4365" width="9.26953125" style="89" customWidth="1"/>
    <col min="4366" max="4366" width="11.26953125" style="89" customWidth="1"/>
    <col min="4367" max="4367" width="9.26953125" style="89" customWidth="1"/>
    <col min="4368" max="4368" width="11.26953125" style="89" customWidth="1"/>
    <col min="4369" max="4609" width="9.1796875" style="89"/>
    <col min="4610" max="4610" width="1.7265625" style="89" customWidth="1"/>
    <col min="4611" max="4611" width="16.7265625" style="89" customWidth="1"/>
    <col min="4612" max="4612" width="45.7265625" style="89" customWidth="1"/>
    <col min="4613" max="4615" width="10.7265625" style="89" customWidth="1"/>
    <col min="4616" max="4618" width="1.7265625" style="89" customWidth="1"/>
    <col min="4619" max="4619" width="9.26953125" style="89" customWidth="1"/>
    <col min="4620" max="4620" width="11.26953125" style="89" customWidth="1"/>
    <col min="4621" max="4621" width="9.26953125" style="89" customWidth="1"/>
    <col min="4622" max="4622" width="11.26953125" style="89" customWidth="1"/>
    <col min="4623" max="4623" width="9.26953125" style="89" customWidth="1"/>
    <col min="4624" max="4624" width="11.26953125" style="89" customWidth="1"/>
    <col min="4625" max="4865" width="9.1796875" style="89"/>
    <col min="4866" max="4866" width="1.7265625" style="89" customWidth="1"/>
    <col min="4867" max="4867" width="16.7265625" style="89" customWidth="1"/>
    <col min="4868" max="4868" width="45.7265625" style="89" customWidth="1"/>
    <col min="4869" max="4871" width="10.7265625" style="89" customWidth="1"/>
    <col min="4872" max="4874" width="1.7265625" style="89" customWidth="1"/>
    <col min="4875" max="4875" width="9.26953125" style="89" customWidth="1"/>
    <col min="4876" max="4876" width="11.26953125" style="89" customWidth="1"/>
    <col min="4877" max="4877" width="9.26953125" style="89" customWidth="1"/>
    <col min="4878" max="4878" width="11.26953125" style="89" customWidth="1"/>
    <col min="4879" max="4879" width="9.26953125" style="89" customWidth="1"/>
    <col min="4880" max="4880" width="11.26953125" style="89" customWidth="1"/>
    <col min="4881" max="5121" width="9.1796875" style="89"/>
    <col min="5122" max="5122" width="1.7265625" style="89" customWidth="1"/>
    <col min="5123" max="5123" width="16.7265625" style="89" customWidth="1"/>
    <col min="5124" max="5124" width="45.7265625" style="89" customWidth="1"/>
    <col min="5125" max="5127" width="10.7265625" style="89" customWidth="1"/>
    <col min="5128" max="5130" width="1.7265625" style="89" customWidth="1"/>
    <col min="5131" max="5131" width="9.26953125" style="89" customWidth="1"/>
    <col min="5132" max="5132" width="11.26953125" style="89" customWidth="1"/>
    <col min="5133" max="5133" width="9.26953125" style="89" customWidth="1"/>
    <col min="5134" max="5134" width="11.26953125" style="89" customWidth="1"/>
    <col min="5135" max="5135" width="9.26953125" style="89" customWidth="1"/>
    <col min="5136" max="5136" width="11.26953125" style="89" customWidth="1"/>
    <col min="5137" max="5377" width="9.1796875" style="89"/>
    <col min="5378" max="5378" width="1.7265625" style="89" customWidth="1"/>
    <col min="5379" max="5379" width="16.7265625" style="89" customWidth="1"/>
    <col min="5380" max="5380" width="45.7265625" style="89" customWidth="1"/>
    <col min="5381" max="5383" width="10.7265625" style="89" customWidth="1"/>
    <col min="5384" max="5386" width="1.7265625" style="89" customWidth="1"/>
    <col min="5387" max="5387" width="9.26953125" style="89" customWidth="1"/>
    <col min="5388" max="5388" width="11.26953125" style="89" customWidth="1"/>
    <col min="5389" max="5389" width="9.26953125" style="89" customWidth="1"/>
    <col min="5390" max="5390" width="11.26953125" style="89" customWidth="1"/>
    <col min="5391" max="5391" width="9.26953125" style="89" customWidth="1"/>
    <col min="5392" max="5392" width="11.26953125" style="89" customWidth="1"/>
    <col min="5393" max="5633" width="9.1796875" style="89"/>
    <col min="5634" max="5634" width="1.7265625" style="89" customWidth="1"/>
    <col min="5635" max="5635" width="16.7265625" style="89" customWidth="1"/>
    <col min="5636" max="5636" width="45.7265625" style="89" customWidth="1"/>
    <col min="5637" max="5639" width="10.7265625" style="89" customWidth="1"/>
    <col min="5640" max="5642" width="1.7265625" style="89" customWidth="1"/>
    <col min="5643" max="5643" width="9.26953125" style="89" customWidth="1"/>
    <col min="5644" max="5644" width="11.26953125" style="89" customWidth="1"/>
    <col min="5645" max="5645" width="9.26953125" style="89" customWidth="1"/>
    <col min="5646" max="5646" width="11.26953125" style="89" customWidth="1"/>
    <col min="5647" max="5647" width="9.26953125" style="89" customWidth="1"/>
    <col min="5648" max="5648" width="11.26953125" style="89" customWidth="1"/>
    <col min="5649" max="5889" width="9.1796875" style="89"/>
    <col min="5890" max="5890" width="1.7265625" style="89" customWidth="1"/>
    <col min="5891" max="5891" width="16.7265625" style="89" customWidth="1"/>
    <col min="5892" max="5892" width="45.7265625" style="89" customWidth="1"/>
    <col min="5893" max="5895" width="10.7265625" style="89" customWidth="1"/>
    <col min="5896" max="5898" width="1.7265625" style="89" customWidth="1"/>
    <col min="5899" max="5899" width="9.26953125" style="89" customWidth="1"/>
    <col min="5900" max="5900" width="11.26953125" style="89" customWidth="1"/>
    <col min="5901" max="5901" width="9.26953125" style="89" customWidth="1"/>
    <col min="5902" max="5902" width="11.26953125" style="89" customWidth="1"/>
    <col min="5903" max="5903" width="9.26953125" style="89" customWidth="1"/>
    <col min="5904" max="5904" width="11.26953125" style="89" customWidth="1"/>
    <col min="5905" max="6145" width="9.1796875" style="89"/>
    <col min="6146" max="6146" width="1.7265625" style="89" customWidth="1"/>
    <col min="6147" max="6147" width="16.7265625" style="89" customWidth="1"/>
    <col min="6148" max="6148" width="45.7265625" style="89" customWidth="1"/>
    <col min="6149" max="6151" width="10.7265625" style="89" customWidth="1"/>
    <col min="6152" max="6154" width="1.7265625" style="89" customWidth="1"/>
    <col min="6155" max="6155" width="9.26953125" style="89" customWidth="1"/>
    <col min="6156" max="6156" width="11.26953125" style="89" customWidth="1"/>
    <col min="6157" max="6157" width="9.26953125" style="89" customWidth="1"/>
    <col min="6158" max="6158" width="11.26953125" style="89" customWidth="1"/>
    <col min="6159" max="6159" width="9.26953125" style="89" customWidth="1"/>
    <col min="6160" max="6160" width="11.26953125" style="89" customWidth="1"/>
    <col min="6161" max="6401" width="9.1796875" style="89"/>
    <col min="6402" max="6402" width="1.7265625" style="89" customWidth="1"/>
    <col min="6403" max="6403" width="16.7265625" style="89" customWidth="1"/>
    <col min="6404" max="6404" width="45.7265625" style="89" customWidth="1"/>
    <col min="6405" max="6407" width="10.7265625" style="89" customWidth="1"/>
    <col min="6408" max="6410" width="1.7265625" style="89" customWidth="1"/>
    <col min="6411" max="6411" width="9.26953125" style="89" customWidth="1"/>
    <col min="6412" max="6412" width="11.26953125" style="89" customWidth="1"/>
    <col min="6413" max="6413" width="9.26953125" style="89" customWidth="1"/>
    <col min="6414" max="6414" width="11.26953125" style="89" customWidth="1"/>
    <col min="6415" max="6415" width="9.26953125" style="89" customWidth="1"/>
    <col min="6416" max="6416" width="11.26953125" style="89" customWidth="1"/>
    <col min="6417" max="6657" width="9.1796875" style="89"/>
    <col min="6658" max="6658" width="1.7265625" style="89" customWidth="1"/>
    <col min="6659" max="6659" width="16.7265625" style="89" customWidth="1"/>
    <col min="6660" max="6660" width="45.7265625" style="89" customWidth="1"/>
    <col min="6661" max="6663" width="10.7265625" style="89" customWidth="1"/>
    <col min="6664" max="6666" width="1.7265625" style="89" customWidth="1"/>
    <col min="6667" max="6667" width="9.26953125" style="89" customWidth="1"/>
    <col min="6668" max="6668" width="11.26953125" style="89" customWidth="1"/>
    <col min="6669" max="6669" width="9.26953125" style="89" customWidth="1"/>
    <col min="6670" max="6670" width="11.26953125" style="89" customWidth="1"/>
    <col min="6671" max="6671" width="9.26953125" style="89" customWidth="1"/>
    <col min="6672" max="6672" width="11.26953125" style="89" customWidth="1"/>
    <col min="6673" max="6913" width="9.1796875" style="89"/>
    <col min="6914" max="6914" width="1.7265625" style="89" customWidth="1"/>
    <col min="6915" max="6915" width="16.7265625" style="89" customWidth="1"/>
    <col min="6916" max="6916" width="45.7265625" style="89" customWidth="1"/>
    <col min="6917" max="6919" width="10.7265625" style="89" customWidth="1"/>
    <col min="6920" max="6922" width="1.7265625" style="89" customWidth="1"/>
    <col min="6923" max="6923" width="9.26953125" style="89" customWidth="1"/>
    <col min="6924" max="6924" width="11.26953125" style="89" customWidth="1"/>
    <col min="6925" max="6925" width="9.26953125" style="89" customWidth="1"/>
    <col min="6926" max="6926" width="11.26953125" style="89" customWidth="1"/>
    <col min="6927" max="6927" width="9.26953125" style="89" customWidth="1"/>
    <col min="6928" max="6928" width="11.26953125" style="89" customWidth="1"/>
    <col min="6929" max="7169" width="9.1796875" style="89"/>
    <col min="7170" max="7170" width="1.7265625" style="89" customWidth="1"/>
    <col min="7171" max="7171" width="16.7265625" style="89" customWidth="1"/>
    <col min="7172" max="7172" width="45.7265625" style="89" customWidth="1"/>
    <col min="7173" max="7175" width="10.7265625" style="89" customWidth="1"/>
    <col min="7176" max="7178" width="1.7265625" style="89" customWidth="1"/>
    <col min="7179" max="7179" width="9.26953125" style="89" customWidth="1"/>
    <col min="7180" max="7180" width="11.26953125" style="89" customWidth="1"/>
    <col min="7181" max="7181" width="9.26953125" style="89" customWidth="1"/>
    <col min="7182" max="7182" width="11.26953125" style="89" customWidth="1"/>
    <col min="7183" max="7183" width="9.26953125" style="89" customWidth="1"/>
    <col min="7184" max="7184" width="11.26953125" style="89" customWidth="1"/>
    <col min="7185" max="7425" width="9.1796875" style="89"/>
    <col min="7426" max="7426" width="1.7265625" style="89" customWidth="1"/>
    <col min="7427" max="7427" width="16.7265625" style="89" customWidth="1"/>
    <col min="7428" max="7428" width="45.7265625" style="89" customWidth="1"/>
    <col min="7429" max="7431" width="10.7265625" style="89" customWidth="1"/>
    <col min="7432" max="7434" width="1.7265625" style="89" customWidth="1"/>
    <col min="7435" max="7435" width="9.26953125" style="89" customWidth="1"/>
    <col min="7436" max="7436" width="11.26953125" style="89" customWidth="1"/>
    <col min="7437" max="7437" width="9.26953125" style="89" customWidth="1"/>
    <col min="7438" max="7438" width="11.26953125" style="89" customWidth="1"/>
    <col min="7439" max="7439" width="9.26953125" style="89" customWidth="1"/>
    <col min="7440" max="7440" width="11.26953125" style="89" customWidth="1"/>
    <col min="7441" max="7681" width="9.1796875" style="89"/>
    <col min="7682" max="7682" width="1.7265625" style="89" customWidth="1"/>
    <col min="7683" max="7683" width="16.7265625" style="89" customWidth="1"/>
    <col min="7684" max="7684" width="45.7265625" style="89" customWidth="1"/>
    <col min="7685" max="7687" width="10.7265625" style="89" customWidth="1"/>
    <col min="7688" max="7690" width="1.7265625" style="89" customWidth="1"/>
    <col min="7691" max="7691" width="9.26953125" style="89" customWidth="1"/>
    <col min="7692" max="7692" width="11.26953125" style="89" customWidth="1"/>
    <col min="7693" max="7693" width="9.26953125" style="89" customWidth="1"/>
    <col min="7694" max="7694" width="11.26953125" style="89" customWidth="1"/>
    <col min="7695" max="7695" width="9.26953125" style="89" customWidth="1"/>
    <col min="7696" max="7696" width="11.26953125" style="89" customWidth="1"/>
    <col min="7697" max="7937" width="9.1796875" style="89"/>
    <col min="7938" max="7938" width="1.7265625" style="89" customWidth="1"/>
    <col min="7939" max="7939" width="16.7265625" style="89" customWidth="1"/>
    <col min="7940" max="7940" width="45.7265625" style="89" customWidth="1"/>
    <col min="7941" max="7943" width="10.7265625" style="89" customWidth="1"/>
    <col min="7944" max="7946" width="1.7265625" style="89" customWidth="1"/>
    <col min="7947" max="7947" width="9.26953125" style="89" customWidth="1"/>
    <col min="7948" max="7948" width="11.26953125" style="89" customWidth="1"/>
    <col min="7949" max="7949" width="9.26953125" style="89" customWidth="1"/>
    <col min="7950" max="7950" width="11.26953125" style="89" customWidth="1"/>
    <col min="7951" max="7951" width="9.26953125" style="89" customWidth="1"/>
    <col min="7952" max="7952" width="11.26953125" style="89" customWidth="1"/>
    <col min="7953" max="8193" width="9.1796875" style="89"/>
    <col min="8194" max="8194" width="1.7265625" style="89" customWidth="1"/>
    <col min="8195" max="8195" width="16.7265625" style="89" customWidth="1"/>
    <col min="8196" max="8196" width="45.7265625" style="89" customWidth="1"/>
    <col min="8197" max="8199" width="10.7265625" style="89" customWidth="1"/>
    <col min="8200" max="8202" width="1.7265625" style="89" customWidth="1"/>
    <col min="8203" max="8203" width="9.26953125" style="89" customWidth="1"/>
    <col min="8204" max="8204" width="11.26953125" style="89" customWidth="1"/>
    <col min="8205" max="8205" width="9.26953125" style="89" customWidth="1"/>
    <col min="8206" max="8206" width="11.26953125" style="89" customWidth="1"/>
    <col min="8207" max="8207" width="9.26953125" style="89" customWidth="1"/>
    <col min="8208" max="8208" width="11.26953125" style="89" customWidth="1"/>
    <col min="8209" max="8449" width="9.1796875" style="89"/>
    <col min="8450" max="8450" width="1.7265625" style="89" customWidth="1"/>
    <col min="8451" max="8451" width="16.7265625" style="89" customWidth="1"/>
    <col min="8452" max="8452" width="45.7265625" style="89" customWidth="1"/>
    <col min="8453" max="8455" width="10.7265625" style="89" customWidth="1"/>
    <col min="8456" max="8458" width="1.7265625" style="89" customWidth="1"/>
    <col min="8459" max="8459" width="9.26953125" style="89" customWidth="1"/>
    <col min="8460" max="8460" width="11.26953125" style="89" customWidth="1"/>
    <col min="8461" max="8461" width="9.26953125" style="89" customWidth="1"/>
    <col min="8462" max="8462" width="11.26953125" style="89" customWidth="1"/>
    <col min="8463" max="8463" width="9.26953125" style="89" customWidth="1"/>
    <col min="8464" max="8464" width="11.26953125" style="89" customWidth="1"/>
    <col min="8465" max="8705" width="9.1796875" style="89"/>
    <col min="8706" max="8706" width="1.7265625" style="89" customWidth="1"/>
    <col min="8707" max="8707" width="16.7265625" style="89" customWidth="1"/>
    <col min="8708" max="8708" width="45.7265625" style="89" customWidth="1"/>
    <col min="8709" max="8711" width="10.7265625" style="89" customWidth="1"/>
    <col min="8712" max="8714" width="1.7265625" style="89" customWidth="1"/>
    <col min="8715" max="8715" width="9.26953125" style="89" customWidth="1"/>
    <col min="8716" max="8716" width="11.26953125" style="89" customWidth="1"/>
    <col min="8717" max="8717" width="9.26953125" style="89" customWidth="1"/>
    <col min="8718" max="8718" width="11.26953125" style="89" customWidth="1"/>
    <col min="8719" max="8719" width="9.26953125" style="89" customWidth="1"/>
    <col min="8720" max="8720" width="11.26953125" style="89" customWidth="1"/>
    <col min="8721" max="8961" width="9.1796875" style="89"/>
    <col min="8962" max="8962" width="1.7265625" style="89" customWidth="1"/>
    <col min="8963" max="8963" width="16.7265625" style="89" customWidth="1"/>
    <col min="8964" max="8964" width="45.7265625" style="89" customWidth="1"/>
    <col min="8965" max="8967" width="10.7265625" style="89" customWidth="1"/>
    <col min="8968" max="8970" width="1.7265625" style="89" customWidth="1"/>
    <col min="8971" max="8971" width="9.26953125" style="89" customWidth="1"/>
    <col min="8972" max="8972" width="11.26953125" style="89" customWidth="1"/>
    <col min="8973" max="8973" width="9.26953125" style="89" customWidth="1"/>
    <col min="8974" max="8974" width="11.26953125" style="89" customWidth="1"/>
    <col min="8975" max="8975" width="9.26953125" style="89" customWidth="1"/>
    <col min="8976" max="8976" width="11.26953125" style="89" customWidth="1"/>
    <col min="8977" max="9217" width="9.1796875" style="89"/>
    <col min="9218" max="9218" width="1.7265625" style="89" customWidth="1"/>
    <col min="9219" max="9219" width="16.7265625" style="89" customWidth="1"/>
    <col min="9220" max="9220" width="45.7265625" style="89" customWidth="1"/>
    <col min="9221" max="9223" width="10.7265625" style="89" customWidth="1"/>
    <col min="9224" max="9226" width="1.7265625" style="89" customWidth="1"/>
    <col min="9227" max="9227" width="9.26953125" style="89" customWidth="1"/>
    <col min="9228" max="9228" width="11.26953125" style="89" customWidth="1"/>
    <col min="9229" max="9229" width="9.26953125" style="89" customWidth="1"/>
    <col min="9230" max="9230" width="11.26953125" style="89" customWidth="1"/>
    <col min="9231" max="9231" width="9.26953125" style="89" customWidth="1"/>
    <col min="9232" max="9232" width="11.26953125" style="89" customWidth="1"/>
    <col min="9233" max="9473" width="9.1796875" style="89"/>
    <col min="9474" max="9474" width="1.7265625" style="89" customWidth="1"/>
    <col min="9475" max="9475" width="16.7265625" style="89" customWidth="1"/>
    <col min="9476" max="9476" width="45.7265625" style="89" customWidth="1"/>
    <col min="9477" max="9479" width="10.7265625" style="89" customWidth="1"/>
    <col min="9480" max="9482" width="1.7265625" style="89" customWidth="1"/>
    <col min="9483" max="9483" width="9.26953125" style="89" customWidth="1"/>
    <col min="9484" max="9484" width="11.26953125" style="89" customWidth="1"/>
    <col min="9485" max="9485" width="9.26953125" style="89" customWidth="1"/>
    <col min="9486" max="9486" width="11.26953125" style="89" customWidth="1"/>
    <col min="9487" max="9487" width="9.26953125" style="89" customWidth="1"/>
    <col min="9488" max="9488" width="11.26953125" style="89" customWidth="1"/>
    <col min="9489" max="9729" width="9.1796875" style="89"/>
    <col min="9730" max="9730" width="1.7265625" style="89" customWidth="1"/>
    <col min="9731" max="9731" width="16.7265625" style="89" customWidth="1"/>
    <col min="9732" max="9732" width="45.7265625" style="89" customWidth="1"/>
    <col min="9733" max="9735" width="10.7265625" style="89" customWidth="1"/>
    <col min="9736" max="9738" width="1.7265625" style="89" customWidth="1"/>
    <col min="9739" max="9739" width="9.26953125" style="89" customWidth="1"/>
    <col min="9740" max="9740" width="11.26953125" style="89" customWidth="1"/>
    <col min="9741" max="9741" width="9.26953125" style="89" customWidth="1"/>
    <col min="9742" max="9742" width="11.26953125" style="89" customWidth="1"/>
    <col min="9743" max="9743" width="9.26953125" style="89" customWidth="1"/>
    <col min="9744" max="9744" width="11.26953125" style="89" customWidth="1"/>
    <col min="9745" max="9985" width="9.1796875" style="89"/>
    <col min="9986" max="9986" width="1.7265625" style="89" customWidth="1"/>
    <col min="9987" max="9987" width="16.7265625" style="89" customWidth="1"/>
    <col min="9988" max="9988" width="45.7265625" style="89" customWidth="1"/>
    <col min="9989" max="9991" width="10.7265625" style="89" customWidth="1"/>
    <col min="9992" max="9994" width="1.7265625" style="89" customWidth="1"/>
    <col min="9995" max="9995" width="9.26953125" style="89" customWidth="1"/>
    <col min="9996" max="9996" width="11.26953125" style="89" customWidth="1"/>
    <col min="9997" max="9997" width="9.26953125" style="89" customWidth="1"/>
    <col min="9998" max="9998" width="11.26953125" style="89" customWidth="1"/>
    <col min="9999" max="9999" width="9.26953125" style="89" customWidth="1"/>
    <col min="10000" max="10000" width="11.26953125" style="89" customWidth="1"/>
    <col min="10001" max="10241" width="9.1796875" style="89"/>
    <col min="10242" max="10242" width="1.7265625" style="89" customWidth="1"/>
    <col min="10243" max="10243" width="16.7265625" style="89" customWidth="1"/>
    <col min="10244" max="10244" width="45.7265625" style="89" customWidth="1"/>
    <col min="10245" max="10247" width="10.7265625" style="89" customWidth="1"/>
    <col min="10248" max="10250" width="1.7265625" style="89" customWidth="1"/>
    <col min="10251" max="10251" width="9.26953125" style="89" customWidth="1"/>
    <col min="10252" max="10252" width="11.26953125" style="89" customWidth="1"/>
    <col min="10253" max="10253" width="9.26953125" style="89" customWidth="1"/>
    <col min="10254" max="10254" width="11.26953125" style="89" customWidth="1"/>
    <col min="10255" max="10255" width="9.26953125" style="89" customWidth="1"/>
    <col min="10256" max="10256" width="11.26953125" style="89" customWidth="1"/>
    <col min="10257" max="10497" width="9.1796875" style="89"/>
    <col min="10498" max="10498" width="1.7265625" style="89" customWidth="1"/>
    <col min="10499" max="10499" width="16.7265625" style="89" customWidth="1"/>
    <col min="10500" max="10500" width="45.7265625" style="89" customWidth="1"/>
    <col min="10501" max="10503" width="10.7265625" style="89" customWidth="1"/>
    <col min="10504" max="10506" width="1.7265625" style="89" customWidth="1"/>
    <col min="10507" max="10507" width="9.26953125" style="89" customWidth="1"/>
    <col min="10508" max="10508" width="11.26953125" style="89" customWidth="1"/>
    <col min="10509" max="10509" width="9.26953125" style="89" customWidth="1"/>
    <col min="10510" max="10510" width="11.26953125" style="89" customWidth="1"/>
    <col min="10511" max="10511" width="9.26953125" style="89" customWidth="1"/>
    <col min="10512" max="10512" width="11.26953125" style="89" customWidth="1"/>
    <col min="10513" max="10753" width="9.1796875" style="89"/>
    <col min="10754" max="10754" width="1.7265625" style="89" customWidth="1"/>
    <col min="10755" max="10755" width="16.7265625" style="89" customWidth="1"/>
    <col min="10756" max="10756" width="45.7265625" style="89" customWidth="1"/>
    <col min="10757" max="10759" width="10.7265625" style="89" customWidth="1"/>
    <col min="10760" max="10762" width="1.7265625" style="89" customWidth="1"/>
    <col min="10763" max="10763" width="9.26953125" style="89" customWidth="1"/>
    <col min="10764" max="10764" width="11.26953125" style="89" customWidth="1"/>
    <col min="10765" max="10765" width="9.26953125" style="89" customWidth="1"/>
    <col min="10766" max="10766" width="11.26953125" style="89" customWidth="1"/>
    <col min="10767" max="10767" width="9.26953125" style="89" customWidth="1"/>
    <col min="10768" max="10768" width="11.26953125" style="89" customWidth="1"/>
    <col min="10769" max="11009" width="9.1796875" style="89"/>
    <col min="11010" max="11010" width="1.7265625" style="89" customWidth="1"/>
    <col min="11011" max="11011" width="16.7265625" style="89" customWidth="1"/>
    <col min="11012" max="11012" width="45.7265625" style="89" customWidth="1"/>
    <col min="11013" max="11015" width="10.7265625" style="89" customWidth="1"/>
    <col min="11016" max="11018" width="1.7265625" style="89" customWidth="1"/>
    <col min="11019" max="11019" width="9.26953125" style="89" customWidth="1"/>
    <col min="11020" max="11020" width="11.26953125" style="89" customWidth="1"/>
    <col min="11021" max="11021" width="9.26953125" style="89" customWidth="1"/>
    <col min="11022" max="11022" width="11.26953125" style="89" customWidth="1"/>
    <col min="11023" max="11023" width="9.26953125" style="89" customWidth="1"/>
    <col min="11024" max="11024" width="11.26953125" style="89" customWidth="1"/>
    <col min="11025" max="11265" width="9.1796875" style="89"/>
    <col min="11266" max="11266" width="1.7265625" style="89" customWidth="1"/>
    <col min="11267" max="11267" width="16.7265625" style="89" customWidth="1"/>
    <col min="11268" max="11268" width="45.7265625" style="89" customWidth="1"/>
    <col min="11269" max="11271" width="10.7265625" style="89" customWidth="1"/>
    <col min="11272" max="11274" width="1.7265625" style="89" customWidth="1"/>
    <col min="11275" max="11275" width="9.26953125" style="89" customWidth="1"/>
    <col min="11276" max="11276" width="11.26953125" style="89" customWidth="1"/>
    <col min="11277" max="11277" width="9.26953125" style="89" customWidth="1"/>
    <col min="11278" max="11278" width="11.26953125" style="89" customWidth="1"/>
    <col min="11279" max="11279" width="9.26953125" style="89" customWidth="1"/>
    <col min="11280" max="11280" width="11.26953125" style="89" customWidth="1"/>
    <col min="11281" max="11521" width="9.1796875" style="89"/>
    <col min="11522" max="11522" width="1.7265625" style="89" customWidth="1"/>
    <col min="11523" max="11523" width="16.7265625" style="89" customWidth="1"/>
    <col min="11524" max="11524" width="45.7265625" style="89" customWidth="1"/>
    <col min="11525" max="11527" width="10.7265625" style="89" customWidth="1"/>
    <col min="11528" max="11530" width="1.7265625" style="89" customWidth="1"/>
    <col min="11531" max="11531" width="9.26953125" style="89" customWidth="1"/>
    <col min="11532" max="11532" width="11.26953125" style="89" customWidth="1"/>
    <col min="11533" max="11533" width="9.26953125" style="89" customWidth="1"/>
    <col min="11534" max="11534" width="11.26953125" style="89" customWidth="1"/>
    <col min="11535" max="11535" width="9.26953125" style="89" customWidth="1"/>
    <col min="11536" max="11536" width="11.26953125" style="89" customWidth="1"/>
    <col min="11537" max="11777" width="9.1796875" style="89"/>
    <col min="11778" max="11778" width="1.7265625" style="89" customWidth="1"/>
    <col min="11779" max="11779" width="16.7265625" style="89" customWidth="1"/>
    <col min="11780" max="11780" width="45.7265625" style="89" customWidth="1"/>
    <col min="11781" max="11783" width="10.7265625" style="89" customWidth="1"/>
    <col min="11784" max="11786" width="1.7265625" style="89" customWidth="1"/>
    <col min="11787" max="11787" width="9.26953125" style="89" customWidth="1"/>
    <col min="11788" max="11788" width="11.26953125" style="89" customWidth="1"/>
    <col min="11789" max="11789" width="9.26953125" style="89" customWidth="1"/>
    <col min="11790" max="11790" width="11.26953125" style="89" customWidth="1"/>
    <col min="11791" max="11791" width="9.26953125" style="89" customWidth="1"/>
    <col min="11792" max="11792" width="11.26953125" style="89" customWidth="1"/>
    <col min="11793" max="12033" width="9.1796875" style="89"/>
    <col min="12034" max="12034" width="1.7265625" style="89" customWidth="1"/>
    <col min="12035" max="12035" width="16.7265625" style="89" customWidth="1"/>
    <col min="12036" max="12036" width="45.7265625" style="89" customWidth="1"/>
    <col min="12037" max="12039" width="10.7265625" style="89" customWidth="1"/>
    <col min="12040" max="12042" width="1.7265625" style="89" customWidth="1"/>
    <col min="12043" max="12043" width="9.26953125" style="89" customWidth="1"/>
    <col min="12044" max="12044" width="11.26953125" style="89" customWidth="1"/>
    <col min="12045" max="12045" width="9.26953125" style="89" customWidth="1"/>
    <col min="12046" max="12046" width="11.26953125" style="89" customWidth="1"/>
    <col min="12047" max="12047" width="9.26953125" style="89" customWidth="1"/>
    <col min="12048" max="12048" width="11.26953125" style="89" customWidth="1"/>
    <col min="12049" max="12289" width="9.1796875" style="89"/>
    <col min="12290" max="12290" width="1.7265625" style="89" customWidth="1"/>
    <col min="12291" max="12291" width="16.7265625" style="89" customWidth="1"/>
    <col min="12292" max="12292" width="45.7265625" style="89" customWidth="1"/>
    <col min="12293" max="12295" width="10.7265625" style="89" customWidth="1"/>
    <col min="12296" max="12298" width="1.7265625" style="89" customWidth="1"/>
    <col min="12299" max="12299" width="9.26953125" style="89" customWidth="1"/>
    <col min="12300" max="12300" width="11.26953125" style="89" customWidth="1"/>
    <col min="12301" max="12301" width="9.26953125" style="89" customWidth="1"/>
    <col min="12302" max="12302" width="11.26953125" style="89" customWidth="1"/>
    <col min="12303" max="12303" width="9.26953125" style="89" customWidth="1"/>
    <col min="12304" max="12304" width="11.26953125" style="89" customWidth="1"/>
    <col min="12305" max="12545" width="9.1796875" style="89"/>
    <col min="12546" max="12546" width="1.7265625" style="89" customWidth="1"/>
    <col min="12547" max="12547" width="16.7265625" style="89" customWidth="1"/>
    <col min="12548" max="12548" width="45.7265625" style="89" customWidth="1"/>
    <col min="12549" max="12551" width="10.7265625" style="89" customWidth="1"/>
    <col min="12552" max="12554" width="1.7265625" style="89" customWidth="1"/>
    <col min="12555" max="12555" width="9.26953125" style="89" customWidth="1"/>
    <col min="12556" max="12556" width="11.26953125" style="89" customWidth="1"/>
    <col min="12557" max="12557" width="9.26953125" style="89" customWidth="1"/>
    <col min="12558" max="12558" width="11.26953125" style="89" customWidth="1"/>
    <col min="12559" max="12559" width="9.26953125" style="89" customWidth="1"/>
    <col min="12560" max="12560" width="11.26953125" style="89" customWidth="1"/>
    <col min="12561" max="12801" width="9.1796875" style="89"/>
    <col min="12802" max="12802" width="1.7265625" style="89" customWidth="1"/>
    <col min="12803" max="12803" width="16.7265625" style="89" customWidth="1"/>
    <col min="12804" max="12804" width="45.7265625" style="89" customWidth="1"/>
    <col min="12805" max="12807" width="10.7265625" style="89" customWidth="1"/>
    <col min="12808" max="12810" width="1.7265625" style="89" customWidth="1"/>
    <col min="12811" max="12811" width="9.26953125" style="89" customWidth="1"/>
    <col min="12812" max="12812" width="11.26953125" style="89" customWidth="1"/>
    <col min="12813" max="12813" width="9.26953125" style="89" customWidth="1"/>
    <col min="12814" max="12814" width="11.26953125" style="89" customWidth="1"/>
    <col min="12815" max="12815" width="9.26953125" style="89" customWidth="1"/>
    <col min="12816" max="12816" width="11.26953125" style="89" customWidth="1"/>
    <col min="12817" max="13057" width="9.1796875" style="89"/>
    <col min="13058" max="13058" width="1.7265625" style="89" customWidth="1"/>
    <col min="13059" max="13059" width="16.7265625" style="89" customWidth="1"/>
    <col min="13060" max="13060" width="45.7265625" style="89" customWidth="1"/>
    <col min="13061" max="13063" width="10.7265625" style="89" customWidth="1"/>
    <col min="13064" max="13066" width="1.7265625" style="89" customWidth="1"/>
    <col min="13067" max="13067" width="9.26953125" style="89" customWidth="1"/>
    <col min="13068" max="13068" width="11.26953125" style="89" customWidth="1"/>
    <col min="13069" max="13069" width="9.26953125" style="89" customWidth="1"/>
    <col min="13070" max="13070" width="11.26953125" style="89" customWidth="1"/>
    <col min="13071" max="13071" width="9.26953125" style="89" customWidth="1"/>
    <col min="13072" max="13072" width="11.26953125" style="89" customWidth="1"/>
    <col min="13073" max="13313" width="9.1796875" style="89"/>
    <col min="13314" max="13314" width="1.7265625" style="89" customWidth="1"/>
    <col min="13315" max="13315" width="16.7265625" style="89" customWidth="1"/>
    <col min="13316" max="13316" width="45.7265625" style="89" customWidth="1"/>
    <col min="13317" max="13319" width="10.7265625" style="89" customWidth="1"/>
    <col min="13320" max="13322" width="1.7265625" style="89" customWidth="1"/>
    <col min="13323" max="13323" width="9.26953125" style="89" customWidth="1"/>
    <col min="13324" max="13324" width="11.26953125" style="89" customWidth="1"/>
    <col min="13325" max="13325" width="9.26953125" style="89" customWidth="1"/>
    <col min="13326" max="13326" width="11.26953125" style="89" customWidth="1"/>
    <col min="13327" max="13327" width="9.26953125" style="89" customWidth="1"/>
    <col min="13328" max="13328" width="11.26953125" style="89" customWidth="1"/>
    <col min="13329" max="13569" width="9.1796875" style="89"/>
    <col min="13570" max="13570" width="1.7265625" style="89" customWidth="1"/>
    <col min="13571" max="13571" width="16.7265625" style="89" customWidth="1"/>
    <col min="13572" max="13572" width="45.7265625" style="89" customWidth="1"/>
    <col min="13573" max="13575" width="10.7265625" style="89" customWidth="1"/>
    <col min="13576" max="13578" width="1.7265625" style="89" customWidth="1"/>
    <col min="13579" max="13579" width="9.26953125" style="89" customWidth="1"/>
    <col min="13580" max="13580" width="11.26953125" style="89" customWidth="1"/>
    <col min="13581" max="13581" width="9.26953125" style="89" customWidth="1"/>
    <col min="13582" max="13582" width="11.26953125" style="89" customWidth="1"/>
    <col min="13583" max="13583" width="9.26953125" style="89" customWidth="1"/>
    <col min="13584" max="13584" width="11.26953125" style="89" customWidth="1"/>
    <col min="13585" max="13825" width="9.1796875" style="89"/>
    <col min="13826" max="13826" width="1.7265625" style="89" customWidth="1"/>
    <col min="13827" max="13827" width="16.7265625" style="89" customWidth="1"/>
    <col min="13828" max="13828" width="45.7265625" style="89" customWidth="1"/>
    <col min="13829" max="13831" width="10.7265625" style="89" customWidth="1"/>
    <col min="13832" max="13834" width="1.7265625" style="89" customWidth="1"/>
    <col min="13835" max="13835" width="9.26953125" style="89" customWidth="1"/>
    <col min="13836" max="13836" width="11.26953125" style="89" customWidth="1"/>
    <col min="13837" max="13837" width="9.26953125" style="89" customWidth="1"/>
    <col min="13838" max="13838" width="11.26953125" style="89" customWidth="1"/>
    <col min="13839" max="13839" width="9.26953125" style="89" customWidth="1"/>
    <col min="13840" max="13840" width="11.26953125" style="89" customWidth="1"/>
    <col min="13841" max="14081" width="9.1796875" style="89"/>
    <col min="14082" max="14082" width="1.7265625" style="89" customWidth="1"/>
    <col min="14083" max="14083" width="16.7265625" style="89" customWidth="1"/>
    <col min="14084" max="14084" width="45.7265625" style="89" customWidth="1"/>
    <col min="14085" max="14087" width="10.7265625" style="89" customWidth="1"/>
    <col min="14088" max="14090" width="1.7265625" style="89" customWidth="1"/>
    <col min="14091" max="14091" width="9.26953125" style="89" customWidth="1"/>
    <col min="14092" max="14092" width="11.26953125" style="89" customWidth="1"/>
    <col min="14093" max="14093" width="9.26953125" style="89" customWidth="1"/>
    <col min="14094" max="14094" width="11.26953125" style="89" customWidth="1"/>
    <col min="14095" max="14095" width="9.26953125" style="89" customWidth="1"/>
    <col min="14096" max="14096" width="11.26953125" style="89" customWidth="1"/>
    <col min="14097" max="14337" width="9.1796875" style="89"/>
    <col min="14338" max="14338" width="1.7265625" style="89" customWidth="1"/>
    <col min="14339" max="14339" width="16.7265625" style="89" customWidth="1"/>
    <col min="14340" max="14340" width="45.7265625" style="89" customWidth="1"/>
    <col min="14341" max="14343" width="10.7265625" style="89" customWidth="1"/>
    <col min="14344" max="14346" width="1.7265625" style="89" customWidth="1"/>
    <col min="14347" max="14347" width="9.26953125" style="89" customWidth="1"/>
    <col min="14348" max="14348" width="11.26953125" style="89" customWidth="1"/>
    <col min="14349" max="14349" width="9.26953125" style="89" customWidth="1"/>
    <col min="14350" max="14350" width="11.26953125" style="89" customWidth="1"/>
    <col min="14351" max="14351" width="9.26953125" style="89" customWidth="1"/>
    <col min="14352" max="14352" width="11.26953125" style="89" customWidth="1"/>
    <col min="14353" max="14593" width="9.1796875" style="89"/>
    <col min="14594" max="14594" width="1.7265625" style="89" customWidth="1"/>
    <col min="14595" max="14595" width="16.7265625" style="89" customWidth="1"/>
    <col min="14596" max="14596" width="45.7265625" style="89" customWidth="1"/>
    <col min="14597" max="14599" width="10.7265625" style="89" customWidth="1"/>
    <col min="14600" max="14602" width="1.7265625" style="89" customWidth="1"/>
    <col min="14603" max="14603" width="9.26953125" style="89" customWidth="1"/>
    <col min="14604" max="14604" width="11.26953125" style="89" customWidth="1"/>
    <col min="14605" max="14605" width="9.26953125" style="89" customWidth="1"/>
    <col min="14606" max="14606" width="11.26953125" style="89" customWidth="1"/>
    <col min="14607" max="14607" width="9.26953125" style="89" customWidth="1"/>
    <col min="14608" max="14608" width="11.26953125" style="89" customWidth="1"/>
    <col min="14609" max="14849" width="9.1796875" style="89"/>
    <col min="14850" max="14850" width="1.7265625" style="89" customWidth="1"/>
    <col min="14851" max="14851" width="16.7265625" style="89" customWidth="1"/>
    <col min="14852" max="14852" width="45.7265625" style="89" customWidth="1"/>
    <col min="14853" max="14855" width="10.7265625" style="89" customWidth="1"/>
    <col min="14856" max="14858" width="1.7265625" style="89" customWidth="1"/>
    <col min="14859" max="14859" width="9.26953125" style="89" customWidth="1"/>
    <col min="14860" max="14860" width="11.26953125" style="89" customWidth="1"/>
    <col min="14861" max="14861" width="9.26953125" style="89" customWidth="1"/>
    <col min="14862" max="14862" width="11.26953125" style="89" customWidth="1"/>
    <col min="14863" max="14863" width="9.26953125" style="89" customWidth="1"/>
    <col min="14864" max="14864" width="11.26953125" style="89" customWidth="1"/>
    <col min="14865" max="15105" width="9.1796875" style="89"/>
    <col min="15106" max="15106" width="1.7265625" style="89" customWidth="1"/>
    <col min="15107" max="15107" width="16.7265625" style="89" customWidth="1"/>
    <col min="15108" max="15108" width="45.7265625" style="89" customWidth="1"/>
    <col min="15109" max="15111" width="10.7265625" style="89" customWidth="1"/>
    <col min="15112" max="15114" width="1.7265625" style="89" customWidth="1"/>
    <col min="15115" max="15115" width="9.26953125" style="89" customWidth="1"/>
    <col min="15116" max="15116" width="11.26953125" style="89" customWidth="1"/>
    <col min="15117" max="15117" width="9.26953125" style="89" customWidth="1"/>
    <col min="15118" max="15118" width="11.26953125" style="89" customWidth="1"/>
    <col min="15119" max="15119" width="9.26953125" style="89" customWidth="1"/>
    <col min="15120" max="15120" width="11.26953125" style="89" customWidth="1"/>
    <col min="15121" max="15361" width="9.1796875" style="89"/>
    <col min="15362" max="15362" width="1.7265625" style="89" customWidth="1"/>
    <col min="15363" max="15363" width="16.7265625" style="89" customWidth="1"/>
    <col min="15364" max="15364" width="45.7265625" style="89" customWidth="1"/>
    <col min="15365" max="15367" width="10.7265625" style="89" customWidth="1"/>
    <col min="15368" max="15370" width="1.7265625" style="89" customWidth="1"/>
    <col min="15371" max="15371" width="9.26953125" style="89" customWidth="1"/>
    <col min="15372" max="15372" width="11.26953125" style="89" customWidth="1"/>
    <col min="15373" max="15373" width="9.26953125" style="89" customWidth="1"/>
    <col min="15374" max="15374" width="11.26953125" style="89" customWidth="1"/>
    <col min="15375" max="15375" width="9.26953125" style="89" customWidth="1"/>
    <col min="15376" max="15376" width="11.26953125" style="89" customWidth="1"/>
    <col min="15377" max="15617" width="9.1796875" style="89"/>
    <col min="15618" max="15618" width="1.7265625" style="89" customWidth="1"/>
    <col min="15619" max="15619" width="16.7265625" style="89" customWidth="1"/>
    <col min="15620" max="15620" width="45.7265625" style="89" customWidth="1"/>
    <col min="15621" max="15623" width="10.7265625" style="89" customWidth="1"/>
    <col min="15624" max="15626" width="1.7265625" style="89" customWidth="1"/>
    <col min="15627" max="15627" width="9.26953125" style="89" customWidth="1"/>
    <col min="15628" max="15628" width="11.26953125" style="89" customWidth="1"/>
    <col min="15629" max="15629" width="9.26953125" style="89" customWidth="1"/>
    <col min="15630" max="15630" width="11.26953125" style="89" customWidth="1"/>
    <col min="15631" max="15631" width="9.26953125" style="89" customWidth="1"/>
    <col min="15632" max="15632" width="11.26953125" style="89" customWidth="1"/>
    <col min="15633" max="15873" width="9.1796875" style="89"/>
    <col min="15874" max="15874" width="1.7265625" style="89" customWidth="1"/>
    <col min="15875" max="15875" width="16.7265625" style="89" customWidth="1"/>
    <col min="15876" max="15876" width="45.7265625" style="89" customWidth="1"/>
    <col min="15877" max="15879" width="10.7265625" style="89" customWidth="1"/>
    <col min="15880" max="15882" width="1.7265625" style="89" customWidth="1"/>
    <col min="15883" max="15883" width="9.26953125" style="89" customWidth="1"/>
    <col min="15884" max="15884" width="11.26953125" style="89" customWidth="1"/>
    <col min="15885" max="15885" width="9.26953125" style="89" customWidth="1"/>
    <col min="15886" max="15886" width="11.26953125" style="89" customWidth="1"/>
    <col min="15887" max="15887" width="9.26953125" style="89" customWidth="1"/>
    <col min="15888" max="15888" width="11.26953125" style="89" customWidth="1"/>
    <col min="15889" max="16129" width="9.1796875" style="89"/>
    <col min="16130" max="16130" width="1.7265625" style="89" customWidth="1"/>
    <col min="16131" max="16131" width="16.7265625" style="89" customWidth="1"/>
    <col min="16132" max="16132" width="45.7265625" style="89" customWidth="1"/>
    <col min="16133" max="16135" width="10.7265625" style="89" customWidth="1"/>
    <col min="16136" max="16138" width="1.7265625" style="89" customWidth="1"/>
    <col min="16139" max="16139" width="9.26953125" style="89" customWidth="1"/>
    <col min="16140" max="16140" width="11.26953125" style="89" customWidth="1"/>
    <col min="16141" max="16141" width="9.26953125" style="89" customWidth="1"/>
    <col min="16142" max="16142" width="11.26953125" style="89" customWidth="1"/>
    <col min="16143" max="16143" width="9.26953125" style="89" customWidth="1"/>
    <col min="16144" max="16144" width="11.26953125" style="89" customWidth="1"/>
    <col min="16145" max="16384" width="9.1796875" style="89"/>
  </cols>
  <sheetData>
    <row r="1" spans="2:16" ht="12.75" customHeight="1" x14ac:dyDescent="0.3">
      <c r="B1" s="180" t="s">
        <v>172</v>
      </c>
      <c r="C1" s="180"/>
      <c r="D1" s="180"/>
      <c r="E1" s="180"/>
      <c r="F1" s="180"/>
      <c r="G1" s="180"/>
      <c r="H1" s="180"/>
      <c r="I1" s="180"/>
      <c r="J1" s="180"/>
      <c r="K1" s="180"/>
      <c r="L1" s="181" t="s">
        <v>30</v>
      </c>
      <c r="M1" s="181"/>
      <c r="N1" s="15"/>
      <c r="O1" s="15"/>
      <c r="P1" s="15"/>
    </row>
    <row r="2" spans="2:16" ht="12.75" customHeight="1" x14ac:dyDescent="0.3">
      <c r="B2" s="180"/>
      <c r="C2" s="180"/>
      <c r="D2" s="180"/>
      <c r="E2" s="180"/>
      <c r="F2" s="180"/>
      <c r="G2" s="180"/>
      <c r="H2" s="180"/>
      <c r="I2" s="180"/>
      <c r="J2" s="180"/>
      <c r="K2" s="180"/>
      <c r="L2" s="181"/>
      <c r="M2" s="181"/>
      <c r="P2" s="15"/>
    </row>
    <row r="3" spans="2:16" ht="12.75" customHeight="1" x14ac:dyDescent="0.3">
      <c r="B3" s="182" t="s">
        <v>127</v>
      </c>
      <c r="C3" s="182"/>
      <c r="D3" s="182"/>
      <c r="E3" s="182"/>
      <c r="F3" s="182"/>
      <c r="G3" s="182"/>
      <c r="H3" s="182"/>
      <c r="I3" s="182"/>
      <c r="J3" s="182"/>
      <c r="K3" s="87"/>
      <c r="L3" s="91"/>
      <c r="M3" s="91"/>
      <c r="P3" s="15"/>
    </row>
    <row r="4" spans="2:16" ht="12.75" customHeight="1" x14ac:dyDescent="0.3">
      <c r="B4" s="182"/>
      <c r="C4" s="182"/>
      <c r="D4" s="182"/>
      <c r="E4" s="182"/>
      <c r="F4" s="182"/>
      <c r="G4" s="182"/>
      <c r="H4" s="182"/>
      <c r="I4" s="182"/>
      <c r="J4" s="182"/>
      <c r="K4" s="87"/>
      <c r="L4" s="91"/>
      <c r="M4" s="91"/>
      <c r="P4" s="15"/>
    </row>
    <row r="5" spans="2:16" x14ac:dyDescent="0.25">
      <c r="B5" s="182"/>
      <c r="C5" s="182"/>
      <c r="D5" s="182"/>
      <c r="E5" s="182"/>
      <c r="F5" s="182"/>
      <c r="G5" s="182"/>
      <c r="H5" s="182"/>
      <c r="I5" s="182"/>
      <c r="J5" s="182"/>
      <c r="K5" s="36"/>
      <c r="L5" s="36"/>
      <c r="M5" s="36"/>
      <c r="N5" s="36"/>
      <c r="O5" s="36"/>
    </row>
    <row r="6" spans="2:16" x14ac:dyDescent="0.25">
      <c r="B6" s="90"/>
      <c r="C6" s="90"/>
      <c r="D6" s="90"/>
      <c r="E6" s="90"/>
      <c r="F6" s="90"/>
      <c r="G6" s="90"/>
      <c r="H6" s="90"/>
      <c r="I6" s="114"/>
      <c r="J6" s="90"/>
      <c r="K6" s="36"/>
      <c r="L6" s="36"/>
      <c r="M6" s="36"/>
      <c r="N6" s="36"/>
      <c r="O6" s="36"/>
    </row>
    <row r="32" spans="2:11" x14ac:dyDescent="0.25">
      <c r="B32" s="86"/>
      <c r="C32" s="86"/>
      <c r="D32" s="86"/>
      <c r="E32" s="86"/>
      <c r="F32" s="86"/>
      <c r="G32" s="86"/>
      <c r="H32" s="86"/>
      <c r="I32" s="86"/>
      <c r="J32" s="86"/>
      <c r="K32" s="86"/>
    </row>
    <row r="33" spans="2:13" x14ac:dyDescent="0.25">
      <c r="D33" s="4"/>
      <c r="E33" s="4"/>
      <c r="F33" s="4"/>
      <c r="G33" s="4"/>
      <c r="H33" s="4"/>
      <c r="I33" s="4"/>
    </row>
    <row r="34" spans="2:13" x14ac:dyDescent="0.25">
      <c r="D34" s="4"/>
      <c r="E34" s="4"/>
      <c r="F34" s="4"/>
      <c r="G34" s="4"/>
      <c r="H34" s="4"/>
      <c r="I34" s="4"/>
    </row>
    <row r="35" spans="2:13" x14ac:dyDescent="0.25">
      <c r="B35" s="17"/>
      <c r="C35" s="17"/>
      <c r="D35" s="17"/>
      <c r="E35" s="17"/>
      <c r="F35" s="17"/>
      <c r="G35" s="17"/>
      <c r="H35" s="17"/>
      <c r="I35" s="17"/>
      <c r="J35" s="17"/>
      <c r="K35" s="17"/>
    </row>
    <row r="36" spans="2:13" s="95" customFormat="1" x14ac:dyDescent="0.25">
      <c r="B36" s="88"/>
      <c r="C36" s="88"/>
      <c r="D36" s="88"/>
      <c r="E36" s="88"/>
      <c r="F36" s="88"/>
      <c r="G36" s="88"/>
      <c r="H36" s="88"/>
      <c r="I36" s="88"/>
      <c r="J36" s="88"/>
      <c r="K36" s="88"/>
    </row>
    <row r="37" spans="2:13" x14ac:dyDescent="0.25">
      <c r="B37" s="16" t="s">
        <v>173</v>
      </c>
      <c r="C37" s="144"/>
      <c r="D37" s="144"/>
      <c r="E37" s="144"/>
      <c r="F37" s="144"/>
      <c r="G37" s="144"/>
      <c r="H37" s="144"/>
      <c r="I37" s="144"/>
      <c r="J37" s="144"/>
      <c r="K37" s="144"/>
      <c r="L37" s="143"/>
      <c r="M37" s="143"/>
    </row>
    <row r="38" spans="2:13" ht="24.75" customHeight="1" x14ac:dyDescent="0.35">
      <c r="B38" s="183" t="s">
        <v>174</v>
      </c>
      <c r="C38" s="184"/>
      <c r="D38" s="184"/>
      <c r="E38" s="184"/>
      <c r="F38" s="184"/>
      <c r="G38" s="184"/>
      <c r="H38" s="184"/>
      <c r="I38" s="184"/>
      <c r="J38" s="184"/>
      <c r="K38" s="184"/>
      <c r="L38" s="184"/>
      <c r="M38" s="184"/>
    </row>
    <row r="39" spans="2:13" x14ac:dyDescent="0.25">
      <c r="B39" s="145" t="s">
        <v>0</v>
      </c>
      <c r="C39" s="144"/>
      <c r="D39" s="144"/>
      <c r="E39" s="144"/>
      <c r="F39" s="144"/>
      <c r="G39" s="144"/>
      <c r="H39" s="144"/>
      <c r="I39" s="144"/>
      <c r="J39" s="144"/>
      <c r="K39" s="144"/>
      <c r="L39" s="146"/>
      <c r="M39" s="146"/>
    </row>
    <row r="40" spans="2:13" ht="14.5" x14ac:dyDescent="0.35">
      <c r="B40" s="183" t="s">
        <v>119</v>
      </c>
      <c r="C40" s="185"/>
      <c r="D40" s="185"/>
      <c r="E40" s="185"/>
      <c r="F40" s="185"/>
      <c r="G40" s="185"/>
      <c r="H40" s="185"/>
      <c r="I40" s="185"/>
      <c r="J40" s="185"/>
      <c r="K40" s="185"/>
      <c r="L40" s="185"/>
      <c r="M40" s="185"/>
    </row>
    <row r="41" spans="2:13" ht="25" customHeight="1" x14ac:dyDescent="0.25">
      <c r="B41" s="176" t="s">
        <v>1</v>
      </c>
      <c r="C41" s="176"/>
      <c r="D41" s="176"/>
      <c r="E41" s="176"/>
      <c r="F41" s="176"/>
      <c r="G41" s="176"/>
      <c r="H41" s="176"/>
      <c r="I41" s="176"/>
      <c r="J41" s="176"/>
      <c r="K41" s="176"/>
      <c r="L41" s="176"/>
      <c r="M41" s="176"/>
    </row>
    <row r="42" spans="2:13" ht="25" customHeight="1" x14ac:dyDescent="0.25">
      <c r="B42" s="176" t="s">
        <v>4</v>
      </c>
      <c r="C42" s="176"/>
      <c r="D42" s="176"/>
      <c r="E42" s="176"/>
      <c r="F42" s="176"/>
      <c r="G42" s="176"/>
      <c r="H42" s="176"/>
      <c r="I42" s="176"/>
      <c r="J42" s="176"/>
      <c r="K42" s="176"/>
      <c r="L42" s="176"/>
      <c r="M42" s="176"/>
    </row>
    <row r="43" spans="2:13" ht="25" customHeight="1" x14ac:dyDescent="0.25">
      <c r="B43" s="177" t="s">
        <v>163</v>
      </c>
      <c r="C43" s="177"/>
      <c r="D43" s="177"/>
      <c r="E43" s="177"/>
      <c r="F43" s="177"/>
      <c r="G43" s="177"/>
      <c r="H43" s="177"/>
      <c r="I43" s="177"/>
      <c r="J43" s="177"/>
      <c r="K43" s="177"/>
      <c r="L43" s="177"/>
      <c r="M43" s="177"/>
    </row>
    <row r="44" spans="2:13" x14ac:dyDescent="0.25">
      <c r="B44" s="177"/>
      <c r="C44" s="177"/>
      <c r="D44" s="177"/>
      <c r="E44" s="177"/>
      <c r="F44" s="177"/>
      <c r="G44" s="177"/>
      <c r="H44" s="177"/>
      <c r="I44" s="177"/>
      <c r="J44" s="177"/>
      <c r="K44" s="177"/>
      <c r="L44" s="177"/>
      <c r="M44" s="177"/>
    </row>
    <row r="45" spans="2:13" x14ac:dyDescent="0.25">
      <c r="B45" s="177" t="s">
        <v>129</v>
      </c>
      <c r="C45" s="177"/>
      <c r="D45" s="177"/>
      <c r="E45" s="177"/>
      <c r="F45" s="177"/>
      <c r="G45" s="177"/>
      <c r="H45" s="177"/>
      <c r="I45" s="177"/>
      <c r="J45" s="177"/>
      <c r="K45" s="177"/>
      <c r="L45" s="177"/>
      <c r="M45" s="177"/>
    </row>
    <row r="46" spans="2:13" ht="26.15" customHeight="1" x14ac:dyDescent="0.25">
      <c r="B46" s="177" t="s">
        <v>164</v>
      </c>
      <c r="C46" s="177"/>
      <c r="D46" s="177"/>
      <c r="E46" s="177"/>
      <c r="F46" s="177"/>
      <c r="G46" s="177"/>
      <c r="H46" s="177"/>
      <c r="I46" s="177"/>
      <c r="J46" s="177"/>
      <c r="K46" s="177"/>
      <c r="L46" s="177"/>
      <c r="M46" s="177"/>
    </row>
    <row r="47" spans="2:13" ht="14.5" x14ac:dyDescent="0.35">
      <c r="B47" s="140" t="s">
        <v>162</v>
      </c>
      <c r="C47" s="141"/>
      <c r="D47" s="142"/>
      <c r="E47" s="142"/>
      <c r="F47" s="142"/>
      <c r="G47" s="142"/>
      <c r="H47" s="142"/>
      <c r="I47" s="142"/>
      <c r="J47" s="142"/>
      <c r="K47" s="141"/>
      <c r="L47" s="143"/>
      <c r="M47" s="143"/>
    </row>
    <row r="48" spans="2:13" x14ac:dyDescent="0.25">
      <c r="B48" s="88"/>
      <c r="C48" s="88"/>
      <c r="D48" s="88"/>
      <c r="E48" s="88"/>
      <c r="F48" s="88"/>
      <c r="G48" s="88"/>
      <c r="H48" s="88"/>
      <c r="I48" s="88"/>
      <c r="J48" s="88"/>
      <c r="K48" s="88"/>
    </row>
    <row r="49" spans="1:20" ht="25.5" customHeight="1" x14ac:dyDescent="0.25">
      <c r="B49" s="178">
        <v>2018</v>
      </c>
      <c r="C49" s="173"/>
      <c r="D49" s="174" t="s">
        <v>29</v>
      </c>
      <c r="E49" s="179"/>
      <c r="F49" s="175"/>
      <c r="G49" s="18"/>
      <c r="H49" s="18"/>
      <c r="I49" s="18"/>
      <c r="J49" s="18"/>
      <c r="K49" s="174" t="s">
        <v>122</v>
      </c>
      <c r="L49" s="175"/>
      <c r="M49" s="174" t="s">
        <v>123</v>
      </c>
      <c r="N49" s="175"/>
      <c r="O49" s="174" t="s">
        <v>124</v>
      </c>
      <c r="P49" s="175"/>
      <c r="Q49" s="74"/>
      <c r="R49" s="74"/>
      <c r="S49" s="74"/>
      <c r="T49" s="74"/>
    </row>
    <row r="50" spans="1:20" ht="45" customHeight="1" x14ac:dyDescent="0.25">
      <c r="B50" s="19" t="s">
        <v>11</v>
      </c>
      <c r="C50" s="14" t="s">
        <v>12</v>
      </c>
      <c r="D50" s="5" t="s">
        <v>125</v>
      </c>
      <c r="E50" s="5" t="s">
        <v>101</v>
      </c>
      <c r="F50" s="5" t="s">
        <v>102</v>
      </c>
      <c r="G50" s="20" t="s">
        <v>126</v>
      </c>
      <c r="H50" s="20" t="s">
        <v>2</v>
      </c>
      <c r="I50" s="20" t="s">
        <v>8</v>
      </c>
      <c r="J50" s="20" t="s">
        <v>8</v>
      </c>
      <c r="K50" s="6" t="s">
        <v>13</v>
      </c>
      <c r="L50" s="6" t="s">
        <v>14</v>
      </c>
      <c r="M50" s="6" t="s">
        <v>13</v>
      </c>
      <c r="N50" s="6" t="s">
        <v>14</v>
      </c>
      <c r="O50" s="6" t="s">
        <v>13</v>
      </c>
      <c r="P50" s="6" t="s">
        <v>14</v>
      </c>
      <c r="Q50" s="74"/>
      <c r="R50" s="74"/>
      <c r="S50" s="74"/>
      <c r="T50" s="74"/>
    </row>
    <row r="51" spans="1:20" x14ac:dyDescent="0.25">
      <c r="A51" s="78"/>
      <c r="B51" s="66" t="s">
        <v>98</v>
      </c>
      <c r="C51" s="8" t="s">
        <v>113</v>
      </c>
      <c r="D51" s="9">
        <f t="shared" ref="D51:D77" si="0">IF(ISERROR(K51/L51*100),"-",K51/L51*100)</f>
        <v>13.690476190476192</v>
      </c>
      <c r="E51" s="9">
        <f t="shared" ref="E51:E77" si="1">IF(ISERROR((K51+M51)/N51*100),"-",(K51+M51)/N51*100)</f>
        <v>60.317460317460316</v>
      </c>
      <c r="F51" s="9">
        <f t="shared" ref="F51:F77" si="2">IF(ISERROR((K51+M51+O51)/P51*100),"-",(K51+M51+O51)/P51*100)</f>
        <v>69.841269841269835</v>
      </c>
      <c r="G51" s="12">
        <f t="shared" ref="G51:H66" si="3">E51-D51</f>
        <v>46.626984126984127</v>
      </c>
      <c r="H51" s="25">
        <f t="shared" si="3"/>
        <v>9.5238095238095184</v>
      </c>
      <c r="I51" s="137">
        <v>50</v>
      </c>
      <c r="J51" s="27">
        <v>80</v>
      </c>
      <c r="K51" s="72">
        <f t="shared" ref="K51:P51" si="4">SUM(K52:K77)</f>
        <v>138</v>
      </c>
      <c r="L51" s="72">
        <f t="shared" si="4"/>
        <v>1008</v>
      </c>
      <c r="M51" s="72">
        <f t="shared" si="4"/>
        <v>470</v>
      </c>
      <c r="N51" s="72">
        <f t="shared" si="4"/>
        <v>1008</v>
      </c>
      <c r="O51" s="72">
        <f t="shared" si="4"/>
        <v>96</v>
      </c>
      <c r="P51" s="71">
        <f t="shared" si="4"/>
        <v>1008</v>
      </c>
      <c r="Q51" s="74" t="str">
        <f t="shared" ref="Q51:Q77" si="5">B51&amp;" (n="&amp;P51&amp;")"</f>
        <v>Scotland (n=1008)</v>
      </c>
      <c r="R51" s="74"/>
      <c r="S51" s="74"/>
      <c r="T51" s="74"/>
    </row>
    <row r="52" spans="1:20" x14ac:dyDescent="0.25">
      <c r="A52" s="78"/>
      <c r="B52" s="66" t="s">
        <v>72</v>
      </c>
      <c r="C52" s="8" t="s">
        <v>71</v>
      </c>
      <c r="D52" s="9">
        <f t="shared" si="0"/>
        <v>14.893617021276595</v>
      </c>
      <c r="E52" s="9">
        <f t="shared" si="1"/>
        <v>85.106382978723403</v>
      </c>
      <c r="F52" s="9">
        <f t="shared" si="2"/>
        <v>93.61702127659575</v>
      </c>
      <c r="G52" s="79">
        <f t="shared" si="3"/>
        <v>70.212765957446805</v>
      </c>
      <c r="H52" s="80">
        <f t="shared" si="3"/>
        <v>8.5106382978723474</v>
      </c>
      <c r="I52" s="138">
        <v>50</v>
      </c>
      <c r="J52" s="67">
        <v>80</v>
      </c>
      <c r="K52" s="72">
        <v>7</v>
      </c>
      <c r="L52" s="72">
        <v>47</v>
      </c>
      <c r="M52" s="72">
        <v>33</v>
      </c>
      <c r="N52" s="72">
        <v>47</v>
      </c>
      <c r="O52" s="72">
        <v>4</v>
      </c>
      <c r="P52" s="71">
        <v>47</v>
      </c>
      <c r="Q52" s="74" t="str">
        <f t="shared" si="5"/>
        <v>Monklands (n=47)</v>
      </c>
      <c r="R52" s="74"/>
      <c r="S52" s="74"/>
      <c r="T52" s="74"/>
    </row>
    <row r="53" spans="1:20" x14ac:dyDescent="0.25">
      <c r="A53" s="78"/>
      <c r="B53" s="66" t="s">
        <v>69</v>
      </c>
      <c r="C53" s="8" t="s">
        <v>68</v>
      </c>
      <c r="D53" s="9">
        <f t="shared" si="0"/>
        <v>12.903225806451612</v>
      </c>
      <c r="E53" s="9">
        <f t="shared" si="1"/>
        <v>83.870967741935488</v>
      </c>
      <c r="F53" s="9">
        <f t="shared" si="2"/>
        <v>90.322580645161281</v>
      </c>
      <c r="G53" s="10">
        <f t="shared" si="3"/>
        <v>70.967741935483872</v>
      </c>
      <c r="H53" s="21">
        <f t="shared" si="3"/>
        <v>6.4516129032257936</v>
      </c>
      <c r="I53" s="139">
        <v>50</v>
      </c>
      <c r="J53" s="26">
        <v>80</v>
      </c>
      <c r="K53" s="72">
        <v>4</v>
      </c>
      <c r="L53" s="72">
        <v>31</v>
      </c>
      <c r="M53" s="72">
        <v>22</v>
      </c>
      <c r="N53" s="72">
        <v>31</v>
      </c>
      <c r="O53" s="72">
        <v>2</v>
      </c>
      <c r="P53" s="71">
        <v>31</v>
      </c>
      <c r="Q53" s="74" t="str">
        <f t="shared" si="5"/>
        <v>Hairmyres (n=31)</v>
      </c>
      <c r="R53" s="74"/>
      <c r="S53" s="74"/>
      <c r="T53" s="74"/>
    </row>
    <row r="54" spans="1:20" x14ac:dyDescent="0.25">
      <c r="A54" s="78"/>
      <c r="B54" s="66" t="s">
        <v>76</v>
      </c>
      <c r="C54" s="8" t="s">
        <v>75</v>
      </c>
      <c r="D54" s="9">
        <f t="shared" si="0"/>
        <v>24.793388429752067</v>
      </c>
      <c r="E54" s="9">
        <f t="shared" si="1"/>
        <v>78.512396694214885</v>
      </c>
      <c r="F54" s="9">
        <f t="shared" si="2"/>
        <v>89.256198347107443</v>
      </c>
      <c r="G54" s="11">
        <f t="shared" si="3"/>
        <v>53.719008264462815</v>
      </c>
      <c r="H54" s="22">
        <f t="shared" si="3"/>
        <v>10.743801652892557</v>
      </c>
      <c r="I54" s="139">
        <v>50</v>
      </c>
      <c r="J54" s="26">
        <v>80</v>
      </c>
      <c r="K54" s="72">
        <v>30</v>
      </c>
      <c r="L54" s="72">
        <v>121</v>
      </c>
      <c r="M54" s="72">
        <v>65</v>
      </c>
      <c r="N54" s="72">
        <v>121</v>
      </c>
      <c r="O54" s="72">
        <v>13</v>
      </c>
      <c r="P54" s="71">
        <v>121</v>
      </c>
      <c r="Q54" s="74" t="str">
        <f t="shared" si="5"/>
        <v>RIE (n=121)</v>
      </c>
      <c r="R54" s="74"/>
      <c r="S54" s="74"/>
      <c r="T54" s="74"/>
    </row>
    <row r="55" spans="1:20" x14ac:dyDescent="0.25">
      <c r="A55" s="78"/>
      <c r="B55" s="66" t="s">
        <v>74</v>
      </c>
      <c r="C55" s="8" t="s">
        <v>73</v>
      </c>
      <c r="D55" s="9">
        <f t="shared" si="0"/>
        <v>7.8947368421052628</v>
      </c>
      <c r="E55" s="9">
        <f t="shared" si="1"/>
        <v>78.94736842105263</v>
      </c>
      <c r="F55" s="9">
        <f t="shared" si="2"/>
        <v>84.210526315789465</v>
      </c>
      <c r="G55" s="11">
        <f t="shared" si="3"/>
        <v>71.05263157894737</v>
      </c>
      <c r="H55" s="22">
        <f t="shared" si="3"/>
        <v>5.2631578947368354</v>
      </c>
      <c r="I55" s="139">
        <v>50</v>
      </c>
      <c r="J55" s="26">
        <v>80</v>
      </c>
      <c r="K55" s="72">
        <v>3</v>
      </c>
      <c r="L55" s="72">
        <v>38</v>
      </c>
      <c r="M55" s="72">
        <v>27</v>
      </c>
      <c r="N55" s="72">
        <v>38</v>
      </c>
      <c r="O55" s="72">
        <v>2</v>
      </c>
      <c r="P55" s="71">
        <v>38</v>
      </c>
      <c r="Q55" s="74" t="str">
        <f t="shared" si="5"/>
        <v>Wishaw (n=38)</v>
      </c>
      <c r="R55" s="74"/>
      <c r="S55" s="74"/>
      <c r="T55" s="74"/>
    </row>
    <row r="56" spans="1:20" x14ac:dyDescent="0.25">
      <c r="A56" s="78"/>
      <c r="B56" s="66" t="s">
        <v>34</v>
      </c>
      <c r="C56" s="8" t="s">
        <v>33</v>
      </c>
      <c r="D56" s="9">
        <f t="shared" si="0"/>
        <v>5.7971014492753623</v>
      </c>
      <c r="E56" s="9">
        <f t="shared" si="1"/>
        <v>71.014492753623188</v>
      </c>
      <c r="F56" s="9">
        <f t="shared" si="2"/>
        <v>78.260869565217391</v>
      </c>
      <c r="G56" s="11">
        <f t="shared" si="3"/>
        <v>65.217391304347828</v>
      </c>
      <c r="H56" s="22">
        <f t="shared" si="3"/>
        <v>7.2463768115942031</v>
      </c>
      <c r="I56" s="139">
        <v>50</v>
      </c>
      <c r="J56" s="26">
        <v>80</v>
      </c>
      <c r="K56" s="72">
        <v>4</v>
      </c>
      <c r="L56" s="72">
        <v>69</v>
      </c>
      <c r="M56" s="72">
        <v>45</v>
      </c>
      <c r="N56" s="72">
        <v>69</v>
      </c>
      <c r="O56" s="72">
        <v>5</v>
      </c>
      <c r="P56" s="71">
        <v>69</v>
      </c>
      <c r="Q56" s="74" t="str">
        <f t="shared" si="5"/>
        <v>Crosshouse (n=69)</v>
      </c>
      <c r="R56" s="74"/>
      <c r="S56" s="74"/>
      <c r="T56" s="74"/>
    </row>
    <row r="57" spans="1:20" x14ac:dyDescent="0.25">
      <c r="A57" s="78"/>
      <c r="B57" s="66" t="s">
        <v>103</v>
      </c>
      <c r="C57" s="8" t="s">
        <v>45</v>
      </c>
      <c r="D57" s="9">
        <f t="shared" si="0"/>
        <v>19.512195121951219</v>
      </c>
      <c r="E57" s="9">
        <f t="shared" si="1"/>
        <v>65.853658536585371</v>
      </c>
      <c r="F57" s="9">
        <f t="shared" si="2"/>
        <v>75.609756097560975</v>
      </c>
      <c r="G57" s="11">
        <f t="shared" si="3"/>
        <v>46.341463414634148</v>
      </c>
      <c r="H57" s="22">
        <f t="shared" si="3"/>
        <v>9.7560975609756042</v>
      </c>
      <c r="I57" s="139">
        <v>50</v>
      </c>
      <c r="J57" s="26">
        <v>80</v>
      </c>
      <c r="K57" s="72">
        <v>8</v>
      </c>
      <c r="L57" s="72">
        <v>41</v>
      </c>
      <c r="M57" s="72">
        <v>19</v>
      </c>
      <c r="N57" s="72">
        <v>41</v>
      </c>
      <c r="O57" s="72">
        <v>4</v>
      </c>
      <c r="P57" s="71">
        <v>41</v>
      </c>
      <c r="Q57" s="74" t="str">
        <f t="shared" si="5"/>
        <v>FVRH (n=41)</v>
      </c>
      <c r="R57" s="74"/>
      <c r="S57" s="74"/>
      <c r="T57" s="74"/>
    </row>
    <row r="58" spans="1:20" x14ac:dyDescent="0.25">
      <c r="A58" s="78"/>
      <c r="B58" s="66" t="s">
        <v>91</v>
      </c>
      <c r="C58" s="8" t="s">
        <v>90</v>
      </c>
      <c r="D58" s="9">
        <f t="shared" si="0"/>
        <v>4.0816326530612246</v>
      </c>
      <c r="E58" s="9">
        <f t="shared" si="1"/>
        <v>67.346938775510196</v>
      </c>
      <c r="F58" s="9">
        <f t="shared" si="2"/>
        <v>75.510204081632651</v>
      </c>
      <c r="G58" s="11">
        <f t="shared" si="3"/>
        <v>63.265306122448969</v>
      </c>
      <c r="H58" s="22">
        <f t="shared" si="3"/>
        <v>8.1632653061224545</v>
      </c>
      <c r="I58" s="139">
        <v>50</v>
      </c>
      <c r="J58" s="26">
        <v>80</v>
      </c>
      <c r="K58" s="72">
        <v>2</v>
      </c>
      <c r="L58" s="72">
        <v>49</v>
      </c>
      <c r="M58" s="72">
        <v>31</v>
      </c>
      <c r="N58" s="72">
        <v>49</v>
      </c>
      <c r="O58" s="72">
        <v>4</v>
      </c>
      <c r="P58" s="71">
        <v>49</v>
      </c>
      <c r="Q58" s="74" t="str">
        <f t="shared" si="5"/>
        <v>Ninewells (n=49)</v>
      </c>
      <c r="R58" s="74"/>
      <c r="S58" s="74"/>
      <c r="T58" s="74"/>
    </row>
    <row r="59" spans="1:20" x14ac:dyDescent="0.25">
      <c r="A59" s="78"/>
      <c r="B59" s="66" t="s">
        <v>100</v>
      </c>
      <c r="C59" s="8" t="s">
        <v>47</v>
      </c>
      <c r="D59" s="9">
        <f t="shared" si="0"/>
        <v>18.897637795275589</v>
      </c>
      <c r="E59" s="9">
        <f t="shared" si="1"/>
        <v>64.566929133858267</v>
      </c>
      <c r="F59" s="9">
        <f t="shared" si="2"/>
        <v>73.228346456692918</v>
      </c>
      <c r="G59" s="11">
        <f t="shared" si="3"/>
        <v>45.669291338582681</v>
      </c>
      <c r="H59" s="22">
        <f t="shared" si="3"/>
        <v>8.6614173228346516</v>
      </c>
      <c r="I59" s="139">
        <v>50</v>
      </c>
      <c r="J59" s="26">
        <v>80</v>
      </c>
      <c r="K59" s="72">
        <v>24</v>
      </c>
      <c r="L59" s="72">
        <v>127</v>
      </c>
      <c r="M59" s="72">
        <v>58</v>
      </c>
      <c r="N59" s="72">
        <v>127</v>
      </c>
      <c r="O59" s="72">
        <v>11</v>
      </c>
      <c r="P59" s="71">
        <v>127</v>
      </c>
      <c r="Q59" s="74" t="str">
        <f t="shared" si="5"/>
        <v>ARI (n=127)</v>
      </c>
      <c r="R59" s="74"/>
      <c r="S59" s="74"/>
      <c r="T59" s="74"/>
    </row>
    <row r="60" spans="1:20" x14ac:dyDescent="0.25">
      <c r="A60" s="78"/>
      <c r="B60" s="66" t="s">
        <v>99</v>
      </c>
      <c r="C60" s="8" t="s">
        <v>114</v>
      </c>
      <c r="D60" s="9">
        <f t="shared" si="0"/>
        <v>14.666666666666666</v>
      </c>
      <c r="E60" s="9">
        <f t="shared" si="1"/>
        <v>54.666666666666664</v>
      </c>
      <c r="F60" s="9">
        <f t="shared" si="2"/>
        <v>70.666666666666671</v>
      </c>
      <c r="G60" s="11">
        <f t="shared" si="3"/>
        <v>40</v>
      </c>
      <c r="H60" s="22">
        <f t="shared" si="3"/>
        <v>16.000000000000007</v>
      </c>
      <c r="I60" s="139">
        <v>50</v>
      </c>
      <c r="J60" s="26">
        <v>80</v>
      </c>
      <c r="K60" s="72">
        <v>11</v>
      </c>
      <c r="L60" s="72">
        <v>75</v>
      </c>
      <c r="M60" s="72">
        <v>30</v>
      </c>
      <c r="N60" s="72">
        <v>75</v>
      </c>
      <c r="O60" s="72">
        <v>12</v>
      </c>
      <c r="P60" s="71">
        <v>75</v>
      </c>
      <c r="Q60" s="74" t="str">
        <f t="shared" si="5"/>
        <v>VHK (n=75)</v>
      </c>
      <c r="R60" s="74"/>
      <c r="S60" s="74"/>
      <c r="T60" s="74"/>
    </row>
    <row r="61" spans="1:20" x14ac:dyDescent="0.25">
      <c r="A61" s="78"/>
      <c r="B61" s="66" t="s">
        <v>39</v>
      </c>
      <c r="C61" s="8" t="s">
        <v>38</v>
      </c>
      <c r="D61" s="9">
        <f t="shared" si="0"/>
        <v>16.666666666666664</v>
      </c>
      <c r="E61" s="9">
        <f t="shared" si="1"/>
        <v>53.333333333333336</v>
      </c>
      <c r="F61" s="9">
        <f t="shared" si="2"/>
        <v>70</v>
      </c>
      <c r="G61" s="11">
        <f t="shared" si="3"/>
        <v>36.666666666666671</v>
      </c>
      <c r="H61" s="22">
        <f t="shared" si="3"/>
        <v>16.666666666666664</v>
      </c>
      <c r="I61" s="139">
        <v>50</v>
      </c>
      <c r="J61" s="26">
        <v>80</v>
      </c>
      <c r="K61" s="72">
        <v>5</v>
      </c>
      <c r="L61" s="72">
        <v>30</v>
      </c>
      <c r="M61" s="72">
        <v>11</v>
      </c>
      <c r="N61" s="72">
        <v>30</v>
      </c>
      <c r="O61" s="72">
        <v>5</v>
      </c>
      <c r="P61" s="71">
        <v>30</v>
      </c>
      <c r="Q61" s="74" t="str">
        <f t="shared" si="5"/>
        <v>DGRI (n=30)</v>
      </c>
      <c r="R61" s="74"/>
      <c r="S61" s="74"/>
      <c r="T61" s="74"/>
    </row>
    <row r="62" spans="1:20" x14ac:dyDescent="0.25">
      <c r="A62" s="78"/>
      <c r="B62" s="66" t="s">
        <v>94</v>
      </c>
      <c r="C62" s="8" t="s">
        <v>93</v>
      </c>
      <c r="D62" s="9">
        <f t="shared" si="0"/>
        <v>26.315789473684209</v>
      </c>
      <c r="E62" s="9">
        <f t="shared" si="1"/>
        <v>57.894736842105267</v>
      </c>
      <c r="F62" s="9">
        <f t="shared" si="2"/>
        <v>68.421052631578945</v>
      </c>
      <c r="G62" s="11">
        <f t="shared" si="3"/>
        <v>31.578947368421058</v>
      </c>
      <c r="H62" s="22">
        <f t="shared" si="3"/>
        <v>10.526315789473678</v>
      </c>
      <c r="I62" s="139">
        <v>50</v>
      </c>
      <c r="J62" s="26">
        <v>80</v>
      </c>
      <c r="K62" s="72">
        <v>5</v>
      </c>
      <c r="L62" s="72">
        <v>19</v>
      </c>
      <c r="M62" s="72">
        <v>6</v>
      </c>
      <c r="N62" s="72">
        <v>19</v>
      </c>
      <c r="O62" s="72">
        <v>2</v>
      </c>
      <c r="P62" s="71">
        <v>19</v>
      </c>
      <c r="Q62" s="74" t="str">
        <f t="shared" si="5"/>
        <v>PRI (n=19)</v>
      </c>
      <c r="R62" s="74"/>
      <c r="S62" s="74"/>
      <c r="T62" s="74"/>
    </row>
    <row r="63" spans="1:20" x14ac:dyDescent="0.25">
      <c r="A63" s="78"/>
      <c r="B63" s="66" t="s">
        <v>79</v>
      </c>
      <c r="C63" s="8" t="s">
        <v>78</v>
      </c>
      <c r="D63" s="9">
        <f t="shared" si="0"/>
        <v>4.1666666666666661</v>
      </c>
      <c r="E63" s="9">
        <f t="shared" si="1"/>
        <v>54.166666666666664</v>
      </c>
      <c r="F63" s="9">
        <f t="shared" si="2"/>
        <v>62.5</v>
      </c>
      <c r="G63" s="11">
        <f t="shared" si="3"/>
        <v>50</v>
      </c>
      <c r="H63" s="22">
        <f t="shared" si="3"/>
        <v>8.3333333333333357</v>
      </c>
      <c r="I63" s="139">
        <v>50</v>
      </c>
      <c r="J63" s="26">
        <v>80</v>
      </c>
      <c r="K63" s="72">
        <v>1</v>
      </c>
      <c r="L63" s="72">
        <v>24</v>
      </c>
      <c r="M63" s="72">
        <v>12</v>
      </c>
      <c r="N63" s="72">
        <v>24</v>
      </c>
      <c r="O63" s="72">
        <v>2</v>
      </c>
      <c r="P63" s="71">
        <v>24</v>
      </c>
      <c r="Q63" s="74" t="str">
        <f t="shared" si="5"/>
        <v>SJH (n=24)</v>
      </c>
      <c r="R63" s="74"/>
      <c r="S63" s="74"/>
      <c r="T63" s="74"/>
    </row>
    <row r="64" spans="1:20" x14ac:dyDescent="0.25">
      <c r="A64" s="78"/>
      <c r="B64" s="66" t="s">
        <v>104</v>
      </c>
      <c r="C64" s="8" t="s">
        <v>52</v>
      </c>
      <c r="D64" s="9">
        <f t="shared" si="0"/>
        <v>5.5555555555555554</v>
      </c>
      <c r="E64" s="9">
        <f t="shared" si="1"/>
        <v>50</v>
      </c>
      <c r="F64" s="9">
        <f t="shared" si="2"/>
        <v>61.111111111111114</v>
      </c>
      <c r="G64" s="11">
        <f t="shared" si="3"/>
        <v>44.444444444444443</v>
      </c>
      <c r="H64" s="22">
        <f t="shared" si="3"/>
        <v>11.111111111111114</v>
      </c>
      <c r="I64" s="139">
        <v>50</v>
      </c>
      <c r="J64" s="26">
        <v>80</v>
      </c>
      <c r="K64" s="72">
        <v>1</v>
      </c>
      <c r="L64" s="72">
        <v>18</v>
      </c>
      <c r="M64" s="72">
        <v>8</v>
      </c>
      <c r="N64" s="72">
        <v>18</v>
      </c>
      <c r="O64" s="72">
        <v>2</v>
      </c>
      <c r="P64" s="71">
        <v>18</v>
      </c>
      <c r="Q64" s="74" t="str">
        <f t="shared" si="5"/>
        <v>GRI (n=18)</v>
      </c>
      <c r="R64" s="74"/>
      <c r="S64" s="74"/>
      <c r="T64" s="74"/>
    </row>
    <row r="65" spans="1:20" x14ac:dyDescent="0.25">
      <c r="A65" s="78"/>
      <c r="B65" s="66" t="s">
        <v>15</v>
      </c>
      <c r="C65" s="8" t="s">
        <v>36</v>
      </c>
      <c r="D65" s="9">
        <f t="shared" si="0"/>
        <v>15</v>
      </c>
      <c r="E65" s="9">
        <f t="shared" si="1"/>
        <v>55.000000000000007</v>
      </c>
      <c r="F65" s="9">
        <f t="shared" si="2"/>
        <v>60</v>
      </c>
      <c r="G65" s="11">
        <f t="shared" si="3"/>
        <v>40.000000000000007</v>
      </c>
      <c r="H65" s="22">
        <f t="shared" si="3"/>
        <v>4.9999999999999929</v>
      </c>
      <c r="I65" s="139">
        <v>50</v>
      </c>
      <c r="J65" s="26">
        <v>80</v>
      </c>
      <c r="K65" s="72">
        <v>3</v>
      </c>
      <c r="L65" s="72">
        <v>20</v>
      </c>
      <c r="M65" s="72">
        <v>8</v>
      </c>
      <c r="N65" s="72">
        <v>20</v>
      </c>
      <c r="O65" s="72">
        <v>1</v>
      </c>
      <c r="P65" s="71">
        <v>20</v>
      </c>
      <c r="Q65" s="74" t="str">
        <f t="shared" si="5"/>
        <v>Borders (n=20)</v>
      </c>
      <c r="R65" s="74"/>
      <c r="S65" s="74"/>
      <c r="T65" s="74"/>
    </row>
    <row r="66" spans="1:20" x14ac:dyDescent="0.25">
      <c r="A66" s="78"/>
      <c r="B66" s="66" t="s">
        <v>42</v>
      </c>
      <c r="C66" s="8" t="s">
        <v>41</v>
      </c>
      <c r="D66" s="9">
        <f t="shared" si="0"/>
        <v>0</v>
      </c>
      <c r="E66" s="9">
        <f t="shared" si="1"/>
        <v>42.857142857142854</v>
      </c>
      <c r="F66" s="9">
        <f t="shared" si="2"/>
        <v>57.142857142857139</v>
      </c>
      <c r="G66" s="11">
        <f t="shared" si="3"/>
        <v>42.857142857142854</v>
      </c>
      <c r="H66" s="22">
        <f t="shared" si="3"/>
        <v>14.285714285714285</v>
      </c>
      <c r="I66" s="139">
        <v>50</v>
      </c>
      <c r="J66" s="26">
        <v>80</v>
      </c>
      <c r="K66" s="72">
        <v>0</v>
      </c>
      <c r="L66" s="72">
        <v>7</v>
      </c>
      <c r="M66" s="72">
        <v>3</v>
      </c>
      <c r="N66" s="72">
        <v>7</v>
      </c>
      <c r="O66" s="72">
        <v>1</v>
      </c>
      <c r="P66" s="71">
        <v>7</v>
      </c>
      <c r="Q66" s="74" t="str">
        <f t="shared" si="5"/>
        <v>GCH (n=7)</v>
      </c>
      <c r="R66" s="74"/>
      <c r="S66" s="74"/>
      <c r="T66" s="74"/>
    </row>
    <row r="67" spans="1:20" x14ac:dyDescent="0.25">
      <c r="A67" s="78"/>
      <c r="B67" s="66" t="s">
        <v>157</v>
      </c>
      <c r="C67" s="8" t="s">
        <v>120</v>
      </c>
      <c r="D67" s="9">
        <f t="shared" si="0"/>
        <v>13.043478260869565</v>
      </c>
      <c r="E67" s="9">
        <f t="shared" si="1"/>
        <v>49.275362318840585</v>
      </c>
      <c r="F67" s="9">
        <f t="shared" si="2"/>
        <v>57.004830917874393</v>
      </c>
      <c r="G67" s="11">
        <f t="shared" ref="G67:H77" si="6">E67-D67</f>
        <v>36.231884057971023</v>
      </c>
      <c r="H67" s="22">
        <f t="shared" si="6"/>
        <v>7.7294685990338081</v>
      </c>
      <c r="I67" s="139">
        <v>50</v>
      </c>
      <c r="J67" s="26">
        <v>80</v>
      </c>
      <c r="K67" s="72">
        <v>27</v>
      </c>
      <c r="L67" s="72">
        <v>207</v>
      </c>
      <c r="M67" s="72">
        <v>75</v>
      </c>
      <c r="N67" s="72">
        <v>207</v>
      </c>
      <c r="O67" s="72">
        <v>16</v>
      </c>
      <c r="P67" s="71">
        <v>207</v>
      </c>
      <c r="Q67" s="74" t="str">
        <f t="shared" si="5"/>
        <v>QUEH (n=207)</v>
      </c>
      <c r="R67" s="74"/>
      <c r="S67" s="74"/>
      <c r="T67" s="74"/>
    </row>
    <row r="68" spans="1:20" x14ac:dyDescent="0.25">
      <c r="A68" s="78"/>
      <c r="B68" s="66" t="s">
        <v>24</v>
      </c>
      <c r="C68" s="8" t="s">
        <v>96</v>
      </c>
      <c r="D68" s="9">
        <f t="shared" si="0"/>
        <v>0</v>
      </c>
      <c r="E68" s="9">
        <f t="shared" si="1"/>
        <v>44.444444444444443</v>
      </c>
      <c r="F68" s="9">
        <f t="shared" si="2"/>
        <v>55.555555555555557</v>
      </c>
      <c r="G68" s="11">
        <f t="shared" si="6"/>
        <v>44.444444444444443</v>
      </c>
      <c r="H68" s="22">
        <f t="shared" si="6"/>
        <v>11.111111111111114</v>
      </c>
      <c r="I68" s="139">
        <v>50</v>
      </c>
      <c r="J68" s="26">
        <v>80</v>
      </c>
      <c r="K68" s="72">
        <v>0</v>
      </c>
      <c r="L68" s="72">
        <v>9</v>
      </c>
      <c r="M68" s="72">
        <v>4</v>
      </c>
      <c r="N68" s="72">
        <v>9</v>
      </c>
      <c r="O68" s="72">
        <v>1</v>
      </c>
      <c r="P68" s="71">
        <v>9</v>
      </c>
      <c r="Q68" s="74" t="str">
        <f t="shared" si="5"/>
        <v>Western Isles (n=9)</v>
      </c>
      <c r="R68" s="74"/>
      <c r="S68" s="74"/>
      <c r="T68" s="74"/>
    </row>
    <row r="69" spans="1:20" x14ac:dyDescent="0.25">
      <c r="A69" s="78"/>
      <c r="B69" s="66" t="s">
        <v>63</v>
      </c>
      <c r="C69" s="8" t="s">
        <v>62</v>
      </c>
      <c r="D69" s="9">
        <f t="shared" si="0"/>
        <v>0</v>
      </c>
      <c r="E69" s="9">
        <f t="shared" si="1"/>
        <v>50</v>
      </c>
      <c r="F69" s="9">
        <f t="shared" si="2"/>
        <v>50</v>
      </c>
      <c r="G69" s="11">
        <f t="shared" si="6"/>
        <v>50</v>
      </c>
      <c r="H69" s="22">
        <f t="shared" si="6"/>
        <v>0</v>
      </c>
      <c r="I69" s="139">
        <v>50</v>
      </c>
      <c r="J69" s="26">
        <v>80</v>
      </c>
      <c r="K69" s="72">
        <v>0</v>
      </c>
      <c r="L69" s="72">
        <v>2</v>
      </c>
      <c r="M69" s="72">
        <v>1</v>
      </c>
      <c r="N69" s="72">
        <v>2</v>
      </c>
      <c r="O69" s="72">
        <v>0</v>
      </c>
      <c r="P69" s="71">
        <v>2</v>
      </c>
      <c r="Q69" s="74" t="str">
        <f t="shared" si="5"/>
        <v>L&amp;I (n=2)</v>
      </c>
      <c r="R69" s="74"/>
      <c r="S69" s="74"/>
      <c r="T69" s="74"/>
    </row>
    <row r="70" spans="1:20" x14ac:dyDescent="0.25">
      <c r="A70" s="78"/>
      <c r="B70" s="66" t="s">
        <v>82</v>
      </c>
      <c r="C70" s="8" t="s">
        <v>81</v>
      </c>
      <c r="D70" s="9">
        <f t="shared" si="0"/>
        <v>0</v>
      </c>
      <c r="E70" s="9">
        <f t="shared" si="1"/>
        <v>0</v>
      </c>
      <c r="F70" s="9">
        <f t="shared" si="2"/>
        <v>50</v>
      </c>
      <c r="G70" s="11">
        <f t="shared" si="6"/>
        <v>0</v>
      </c>
      <c r="H70" s="22">
        <f t="shared" si="6"/>
        <v>50</v>
      </c>
      <c r="I70" s="139">
        <v>50</v>
      </c>
      <c r="J70" s="26">
        <v>80</v>
      </c>
      <c r="K70" s="72">
        <v>0</v>
      </c>
      <c r="L70" s="72">
        <v>2</v>
      </c>
      <c r="M70" s="72">
        <v>0</v>
      </c>
      <c r="N70" s="72">
        <v>2</v>
      </c>
      <c r="O70" s="72">
        <v>1</v>
      </c>
      <c r="P70" s="71">
        <v>2</v>
      </c>
      <c r="Q70" s="74" t="str">
        <f t="shared" si="5"/>
        <v>WGH (n=2)</v>
      </c>
      <c r="R70" s="74"/>
      <c r="S70" s="74"/>
      <c r="T70" s="74"/>
    </row>
    <row r="71" spans="1:20" x14ac:dyDescent="0.25">
      <c r="A71" s="78"/>
      <c r="B71" s="66" t="s">
        <v>66</v>
      </c>
      <c r="C71" s="8" t="s">
        <v>65</v>
      </c>
      <c r="D71" s="9">
        <f t="shared" si="0"/>
        <v>9.375</v>
      </c>
      <c r="E71" s="9">
        <f t="shared" si="1"/>
        <v>34.375</v>
      </c>
      <c r="F71" s="9">
        <f t="shared" si="2"/>
        <v>43.75</v>
      </c>
      <c r="G71" s="11">
        <f t="shared" si="6"/>
        <v>25</v>
      </c>
      <c r="H71" s="22">
        <f t="shared" si="6"/>
        <v>9.375</v>
      </c>
      <c r="I71" s="139">
        <v>50</v>
      </c>
      <c r="J71" s="26">
        <v>80</v>
      </c>
      <c r="K71" s="72">
        <v>3</v>
      </c>
      <c r="L71" s="72">
        <v>32</v>
      </c>
      <c r="M71" s="72">
        <v>8</v>
      </c>
      <c r="N71" s="72">
        <v>32</v>
      </c>
      <c r="O71" s="72">
        <v>3</v>
      </c>
      <c r="P71" s="71">
        <v>32</v>
      </c>
      <c r="Q71" s="74" t="str">
        <f t="shared" si="5"/>
        <v>Raigmore (n=32)</v>
      </c>
      <c r="R71" s="74"/>
      <c r="S71" s="74"/>
      <c r="T71" s="74"/>
    </row>
    <row r="72" spans="1:20" x14ac:dyDescent="0.25">
      <c r="A72" s="78"/>
      <c r="B72" s="66" t="s">
        <v>50</v>
      </c>
      <c r="C72" s="8" t="s">
        <v>49</v>
      </c>
      <c r="D72" s="9">
        <f t="shared" si="0"/>
        <v>0</v>
      </c>
      <c r="E72" s="9">
        <f t="shared" si="1"/>
        <v>20</v>
      </c>
      <c r="F72" s="9">
        <f t="shared" si="2"/>
        <v>33.333333333333329</v>
      </c>
      <c r="G72" s="11">
        <f t="shared" si="6"/>
        <v>20</v>
      </c>
      <c r="H72" s="22">
        <f t="shared" si="6"/>
        <v>13.333333333333329</v>
      </c>
      <c r="I72" s="139">
        <v>50</v>
      </c>
      <c r="J72" s="26">
        <v>80</v>
      </c>
      <c r="K72" s="72">
        <v>0</v>
      </c>
      <c r="L72" s="72">
        <v>15</v>
      </c>
      <c r="M72" s="72">
        <v>3</v>
      </c>
      <c r="N72" s="72">
        <v>15</v>
      </c>
      <c r="O72" s="72">
        <v>2</v>
      </c>
      <c r="P72" s="71">
        <v>15</v>
      </c>
      <c r="Q72" s="74" t="str">
        <f t="shared" si="5"/>
        <v>Dr Grays (n=15)</v>
      </c>
      <c r="R72" s="74"/>
      <c r="S72" s="74"/>
      <c r="T72" s="74"/>
    </row>
    <row r="73" spans="1:20" x14ac:dyDescent="0.25">
      <c r="A73" s="78"/>
      <c r="B73" s="66" t="s">
        <v>85</v>
      </c>
      <c r="C73" s="8" t="s">
        <v>84</v>
      </c>
      <c r="D73" s="9">
        <f t="shared" si="0"/>
        <v>0</v>
      </c>
      <c r="E73" s="9">
        <f t="shared" si="1"/>
        <v>16.666666666666664</v>
      </c>
      <c r="F73" s="9">
        <f t="shared" si="2"/>
        <v>33.333333333333329</v>
      </c>
      <c r="G73" s="11">
        <f t="shared" si="6"/>
        <v>16.666666666666664</v>
      </c>
      <c r="H73" s="22">
        <f t="shared" si="6"/>
        <v>16.666666666666664</v>
      </c>
      <c r="I73" s="139">
        <v>50</v>
      </c>
      <c r="J73" s="26">
        <v>80</v>
      </c>
      <c r="K73" s="72">
        <v>0</v>
      </c>
      <c r="L73" s="72">
        <v>6</v>
      </c>
      <c r="M73" s="72">
        <v>1</v>
      </c>
      <c r="N73" s="72">
        <v>6</v>
      </c>
      <c r="O73" s="72">
        <v>1</v>
      </c>
      <c r="P73" s="71">
        <v>6</v>
      </c>
      <c r="Q73" s="74" t="str">
        <f t="shared" si="5"/>
        <v>Balfour (n=6)</v>
      </c>
      <c r="R73" s="74"/>
      <c r="S73" s="74"/>
      <c r="T73" s="74"/>
    </row>
    <row r="74" spans="1:20" x14ac:dyDescent="0.25">
      <c r="A74" s="78"/>
      <c r="B74" s="66" t="s">
        <v>60</v>
      </c>
      <c r="C74" s="8" t="s">
        <v>59</v>
      </c>
      <c r="D74" s="9">
        <f t="shared" si="0"/>
        <v>0</v>
      </c>
      <c r="E74" s="9">
        <f t="shared" si="1"/>
        <v>0</v>
      </c>
      <c r="F74" s="9">
        <f t="shared" si="2"/>
        <v>20</v>
      </c>
      <c r="G74" s="11">
        <f t="shared" si="6"/>
        <v>0</v>
      </c>
      <c r="H74" s="22">
        <f t="shared" si="6"/>
        <v>20</v>
      </c>
      <c r="I74" s="139">
        <v>50</v>
      </c>
      <c r="J74" s="26">
        <v>80</v>
      </c>
      <c r="K74" s="72">
        <v>0</v>
      </c>
      <c r="L74" s="72">
        <v>5</v>
      </c>
      <c r="M74" s="72">
        <v>0</v>
      </c>
      <c r="N74" s="72">
        <v>5</v>
      </c>
      <c r="O74" s="72">
        <v>1</v>
      </c>
      <c r="P74" s="71">
        <v>5</v>
      </c>
      <c r="Q74" s="74" t="str">
        <f t="shared" si="5"/>
        <v>Caithness (n=5)</v>
      </c>
      <c r="R74" s="74"/>
      <c r="S74" s="74"/>
      <c r="T74" s="74"/>
    </row>
    <row r="75" spans="1:20" x14ac:dyDescent="0.25">
      <c r="A75" s="78"/>
      <c r="B75" s="66" t="s">
        <v>88</v>
      </c>
      <c r="C75" s="66" t="s">
        <v>87</v>
      </c>
      <c r="D75" s="9">
        <f t="shared" si="0"/>
        <v>0</v>
      </c>
      <c r="E75" s="9">
        <f t="shared" si="1"/>
        <v>0</v>
      </c>
      <c r="F75" s="9">
        <f t="shared" si="2"/>
        <v>20</v>
      </c>
      <c r="G75" s="11">
        <f t="shared" si="6"/>
        <v>0</v>
      </c>
      <c r="H75" s="22">
        <f t="shared" si="6"/>
        <v>20</v>
      </c>
      <c r="I75" s="139">
        <v>50</v>
      </c>
      <c r="J75" s="26">
        <v>80</v>
      </c>
      <c r="K75" s="72">
        <v>0</v>
      </c>
      <c r="L75" s="72">
        <v>5</v>
      </c>
      <c r="M75" s="72">
        <v>0</v>
      </c>
      <c r="N75" s="72">
        <v>5</v>
      </c>
      <c r="O75" s="72">
        <v>1</v>
      </c>
      <c r="P75" s="71">
        <v>5</v>
      </c>
      <c r="Q75" s="74" t="str">
        <f t="shared" si="5"/>
        <v>Gilbert Bain (n=5)</v>
      </c>
      <c r="R75" s="74"/>
      <c r="S75" s="74"/>
      <c r="T75" s="74"/>
    </row>
    <row r="76" spans="1:20" x14ac:dyDescent="0.25">
      <c r="A76" s="78"/>
      <c r="B76" s="66" t="s">
        <v>32</v>
      </c>
      <c r="C76" s="8" t="s">
        <v>31</v>
      </c>
      <c r="D76" s="9">
        <f t="shared" si="0"/>
        <v>0</v>
      </c>
      <c r="E76" s="9">
        <f t="shared" si="1"/>
        <v>0</v>
      </c>
      <c r="F76" s="9">
        <f t="shared" si="2"/>
        <v>0</v>
      </c>
      <c r="G76" s="11">
        <f t="shared" si="6"/>
        <v>0</v>
      </c>
      <c r="H76" s="22">
        <f t="shared" si="6"/>
        <v>0</v>
      </c>
      <c r="I76" s="139">
        <v>50</v>
      </c>
      <c r="J76" s="26">
        <v>80</v>
      </c>
      <c r="K76" s="72">
        <v>0</v>
      </c>
      <c r="L76" s="72">
        <v>2</v>
      </c>
      <c r="M76" s="72">
        <v>0</v>
      </c>
      <c r="N76" s="72">
        <v>2</v>
      </c>
      <c r="O76" s="72">
        <v>0</v>
      </c>
      <c r="P76" s="71">
        <v>2</v>
      </c>
      <c r="Q76" s="74" t="str">
        <f t="shared" si="5"/>
        <v>Ayr (n=2)</v>
      </c>
      <c r="R76" s="74"/>
      <c r="S76" s="74"/>
      <c r="T76" s="74"/>
    </row>
    <row r="77" spans="1:20" x14ac:dyDescent="0.25">
      <c r="A77" s="78"/>
      <c r="B77" s="66" t="s">
        <v>57</v>
      </c>
      <c r="C77" s="8" t="s">
        <v>56</v>
      </c>
      <c r="D77" s="9">
        <f t="shared" si="0"/>
        <v>0</v>
      </c>
      <c r="E77" s="9">
        <f t="shared" si="1"/>
        <v>0</v>
      </c>
      <c r="F77" s="9">
        <f t="shared" si="2"/>
        <v>0</v>
      </c>
      <c r="G77" s="23">
        <f t="shared" si="6"/>
        <v>0</v>
      </c>
      <c r="H77" s="24">
        <f t="shared" si="6"/>
        <v>0</v>
      </c>
      <c r="I77" s="139">
        <v>50</v>
      </c>
      <c r="J77" s="26">
        <v>80</v>
      </c>
      <c r="K77" s="72">
        <v>0</v>
      </c>
      <c r="L77" s="72">
        <v>7</v>
      </c>
      <c r="M77" s="72">
        <v>0</v>
      </c>
      <c r="N77" s="72">
        <v>7</v>
      </c>
      <c r="O77" s="72">
        <v>0</v>
      </c>
      <c r="P77" s="71">
        <v>7</v>
      </c>
      <c r="Q77" s="74" t="str">
        <f t="shared" si="5"/>
        <v>Belford (n=7)</v>
      </c>
      <c r="R77" s="74"/>
      <c r="S77" s="74"/>
      <c r="T77" s="74"/>
    </row>
    <row r="78" spans="1:20" ht="14.5" x14ac:dyDescent="0.35">
      <c r="B78" s="13"/>
      <c r="D78"/>
      <c r="E78"/>
      <c r="F78"/>
      <c r="G78"/>
      <c r="H78"/>
      <c r="I78"/>
      <c r="J78"/>
      <c r="K78"/>
    </row>
    <row r="79" spans="1:20" ht="14.5" x14ac:dyDescent="0.35">
      <c r="B79" s="13"/>
      <c r="D79"/>
      <c r="E79"/>
      <c r="F79"/>
      <c r="G79"/>
      <c r="H79"/>
      <c r="I79"/>
      <c r="J79"/>
      <c r="K79"/>
    </row>
    <row r="80" spans="1:20" ht="14.5" x14ac:dyDescent="0.35">
      <c r="D80"/>
      <c r="E80"/>
      <c r="F80"/>
      <c r="G80"/>
      <c r="H80"/>
      <c r="I80"/>
      <c r="J80"/>
      <c r="K80"/>
    </row>
    <row r="81" spans="1:17" ht="14.5" x14ac:dyDescent="0.35">
      <c r="B81" s="13"/>
      <c r="D81"/>
      <c r="E81"/>
      <c r="F81"/>
      <c r="G81"/>
      <c r="H81"/>
      <c r="I81"/>
      <c r="J81"/>
      <c r="K81"/>
    </row>
    <row r="82" spans="1:17" ht="14.5" x14ac:dyDescent="0.35">
      <c r="B82" s="13"/>
      <c r="D82"/>
      <c r="E82"/>
      <c r="F82"/>
      <c r="G82"/>
      <c r="H82"/>
      <c r="I82"/>
      <c r="J82"/>
      <c r="K82"/>
    </row>
    <row r="83" spans="1:17" ht="14.5" x14ac:dyDescent="0.35">
      <c r="B83" s="13"/>
      <c r="D83"/>
      <c r="E83"/>
      <c r="F83"/>
      <c r="G83"/>
      <c r="H83"/>
      <c r="I83"/>
      <c r="J83"/>
      <c r="K83"/>
    </row>
    <row r="84" spans="1:17" s="85" customFormat="1" ht="14.5" x14ac:dyDescent="0.35">
      <c r="A84" s="89"/>
      <c r="B84" s="13"/>
      <c r="C84" s="89"/>
      <c r="D84"/>
      <c r="E84"/>
      <c r="F84"/>
      <c r="G84"/>
      <c r="H84"/>
      <c r="I84"/>
      <c r="J84"/>
      <c r="K84"/>
      <c r="L84" s="89"/>
      <c r="M84" s="89"/>
      <c r="N84" s="89"/>
      <c r="O84" s="89"/>
      <c r="P84" s="89"/>
      <c r="Q84" s="89"/>
    </row>
    <row r="85" spans="1:17" s="85" customFormat="1" ht="14.5" x14ac:dyDescent="0.35">
      <c r="A85" s="89"/>
      <c r="B85" s="13"/>
      <c r="C85" s="89"/>
      <c r="D85"/>
      <c r="E85"/>
      <c r="F85"/>
      <c r="G85"/>
      <c r="H85"/>
      <c r="I85"/>
      <c r="J85"/>
      <c r="K85"/>
      <c r="L85" s="89"/>
      <c r="M85" s="89"/>
      <c r="N85" s="89"/>
      <c r="O85" s="89"/>
      <c r="P85" s="89"/>
      <c r="Q85" s="89"/>
    </row>
    <row r="86" spans="1:17" s="85" customFormat="1" ht="14.5" x14ac:dyDescent="0.35">
      <c r="A86" s="89"/>
      <c r="B86" s="13"/>
      <c r="C86" s="89"/>
      <c r="D86"/>
      <c r="E86"/>
      <c r="F86"/>
      <c r="G86"/>
      <c r="H86"/>
      <c r="I86"/>
      <c r="J86"/>
      <c r="K86"/>
      <c r="L86" s="89"/>
      <c r="M86" s="89"/>
      <c r="N86" s="89"/>
      <c r="O86" s="89"/>
      <c r="P86" s="89"/>
      <c r="Q86" s="89"/>
    </row>
    <row r="87" spans="1:17" ht="14.5" x14ac:dyDescent="0.35">
      <c r="B87" s="13"/>
      <c r="D87"/>
      <c r="E87"/>
      <c r="F87"/>
      <c r="G87"/>
      <c r="H87"/>
      <c r="I87"/>
      <c r="J87"/>
      <c r="K87"/>
    </row>
    <row r="88" spans="1:17" ht="14.5" x14ac:dyDescent="0.35">
      <c r="D88"/>
      <c r="E88"/>
      <c r="F88"/>
      <c r="G88"/>
      <c r="H88"/>
      <c r="I88"/>
      <c r="J88"/>
      <c r="K88"/>
    </row>
    <row r="89" spans="1:17" ht="14.5" x14ac:dyDescent="0.35">
      <c r="D89"/>
      <c r="E89"/>
      <c r="F89"/>
      <c r="G89"/>
      <c r="H89"/>
      <c r="I89"/>
      <c r="J89"/>
      <c r="K89"/>
    </row>
    <row r="90" spans="1:17" ht="14.5" x14ac:dyDescent="0.35">
      <c r="D90"/>
      <c r="E90"/>
      <c r="F90"/>
      <c r="G90"/>
      <c r="H90"/>
      <c r="I90"/>
      <c r="J90"/>
      <c r="K90"/>
    </row>
    <row r="91" spans="1:17" ht="14.5" x14ac:dyDescent="0.35">
      <c r="D91"/>
      <c r="E91"/>
      <c r="F91"/>
      <c r="G91"/>
      <c r="H91"/>
      <c r="I91"/>
      <c r="J91"/>
      <c r="K91"/>
    </row>
    <row r="92" spans="1:17" ht="14.5" x14ac:dyDescent="0.35">
      <c r="D92"/>
      <c r="E92"/>
      <c r="F92"/>
      <c r="G92"/>
      <c r="H92"/>
      <c r="I92"/>
      <c r="J92"/>
      <c r="K92"/>
    </row>
    <row r="93" spans="1:17" ht="14.5" x14ac:dyDescent="0.35">
      <c r="D93"/>
      <c r="E93"/>
      <c r="F93"/>
      <c r="G93"/>
      <c r="H93"/>
      <c r="I93"/>
      <c r="J93"/>
      <c r="K93"/>
    </row>
    <row r="94" spans="1:17" ht="14.5" x14ac:dyDescent="0.35">
      <c r="D94"/>
      <c r="E94"/>
      <c r="F94"/>
      <c r="G94"/>
      <c r="H94"/>
      <c r="I94"/>
      <c r="J94"/>
      <c r="K94"/>
    </row>
    <row r="95" spans="1:17" ht="14.5" x14ac:dyDescent="0.35">
      <c r="D95"/>
      <c r="E95"/>
      <c r="F95"/>
      <c r="G95"/>
      <c r="H95"/>
      <c r="I95"/>
      <c r="J95"/>
      <c r="K95"/>
    </row>
    <row r="96" spans="1:17" ht="14.5" x14ac:dyDescent="0.35">
      <c r="D96"/>
      <c r="E96"/>
      <c r="F96"/>
      <c r="G96"/>
      <c r="H96"/>
      <c r="I96"/>
      <c r="J96"/>
      <c r="K96"/>
    </row>
    <row r="97" spans="4:11" ht="14.5" x14ac:dyDescent="0.35">
      <c r="D97"/>
      <c r="E97"/>
      <c r="F97"/>
      <c r="G97"/>
      <c r="H97"/>
      <c r="I97"/>
      <c r="J97"/>
      <c r="K97"/>
    </row>
    <row r="98" spans="4:11" ht="14.5" x14ac:dyDescent="0.35">
      <c r="D98"/>
      <c r="E98"/>
      <c r="F98"/>
      <c r="G98"/>
      <c r="H98"/>
      <c r="I98"/>
      <c r="J98"/>
      <c r="K98"/>
    </row>
    <row r="99" spans="4:11" ht="14.5" x14ac:dyDescent="0.35">
      <c r="D99"/>
      <c r="E99"/>
      <c r="F99"/>
      <c r="G99"/>
      <c r="H99"/>
      <c r="I99"/>
      <c r="J99"/>
      <c r="K99"/>
    </row>
    <row r="100" spans="4:11" ht="14.5" x14ac:dyDescent="0.35">
      <c r="D100"/>
      <c r="E100"/>
      <c r="F100"/>
      <c r="G100"/>
      <c r="H100"/>
      <c r="I100"/>
      <c r="J100"/>
      <c r="K100"/>
    </row>
    <row r="101" spans="4:11" ht="14.5" x14ac:dyDescent="0.35">
      <c r="D101"/>
      <c r="E101"/>
      <c r="F101"/>
      <c r="G101"/>
      <c r="H101"/>
      <c r="I101"/>
      <c r="J101"/>
      <c r="K101"/>
    </row>
    <row r="102" spans="4:11" ht="14.5" x14ac:dyDescent="0.35">
      <c r="D102"/>
      <c r="E102"/>
      <c r="F102"/>
      <c r="G102"/>
      <c r="H102"/>
      <c r="I102"/>
      <c r="J102"/>
      <c r="K102"/>
    </row>
    <row r="103" spans="4:11" ht="14.5" x14ac:dyDescent="0.35">
      <c r="D103"/>
      <c r="E103"/>
      <c r="F103"/>
      <c r="G103"/>
      <c r="H103"/>
      <c r="I103"/>
      <c r="J103"/>
      <c r="K103"/>
    </row>
    <row r="104" spans="4:11" ht="14.5" x14ac:dyDescent="0.35">
      <c r="D104"/>
      <c r="E104"/>
      <c r="F104"/>
      <c r="G104"/>
      <c r="H104"/>
      <c r="I104"/>
      <c r="J104"/>
      <c r="K104"/>
    </row>
    <row r="105" spans="4:11" ht="14.5" x14ac:dyDescent="0.35">
      <c r="D105"/>
      <c r="E105"/>
      <c r="F105"/>
      <c r="G105"/>
      <c r="H105"/>
      <c r="I105"/>
      <c r="J105"/>
      <c r="K105"/>
    </row>
    <row r="106" spans="4:11" ht="14.5" x14ac:dyDescent="0.35">
      <c r="D106"/>
      <c r="E106"/>
      <c r="F106"/>
      <c r="G106"/>
      <c r="H106"/>
      <c r="I106"/>
      <c r="J106"/>
      <c r="K106"/>
    </row>
    <row r="107" spans="4:11" ht="14.5" x14ac:dyDescent="0.35">
      <c r="D107"/>
      <c r="E107"/>
      <c r="F107"/>
      <c r="G107"/>
      <c r="H107"/>
      <c r="I107"/>
      <c r="J107"/>
      <c r="K107"/>
    </row>
  </sheetData>
  <sheetProtection algorithmName="SHA-512" hashValue="aNTS3cgwaHHSeokQ9V9nGEk29mYD0/xM9c7kI8RWmYMReF01of+rvVjQPQSpLtyGwCbeiLKASP2sZAC96BGCcQ==" saltValue="g4Pw5r3uZcACmXP/sVGx2g==" spinCount="100000" sheet="1" objects="1" scenarios="1"/>
  <mergeCells count="15">
    <mergeCell ref="B41:M41"/>
    <mergeCell ref="B1:K2"/>
    <mergeCell ref="L1:M2"/>
    <mergeCell ref="B3:J5"/>
    <mergeCell ref="B38:M38"/>
    <mergeCell ref="B40:M40"/>
    <mergeCell ref="O49:P49"/>
    <mergeCell ref="B42:M42"/>
    <mergeCell ref="B43:M44"/>
    <mergeCell ref="B45:M45"/>
    <mergeCell ref="B46:M46"/>
    <mergeCell ref="B49:C49"/>
    <mergeCell ref="D49:F49"/>
    <mergeCell ref="K49:L49"/>
    <mergeCell ref="M49:N49"/>
  </mergeCells>
  <hyperlinks>
    <hyperlink ref="L1:M2" location="'Section 6 List of Tables Charts'!A1" display="return to List of Tables &amp; Charts"/>
  </hyperlinks>
  <pageMargins left="0.70866141732283472" right="0.70866141732283472" top="0.74803149606299213" bottom="0.74803149606299213" header="0.31496062992125984" footer="0.31496062992125984"/>
  <pageSetup paperSize="9" scale="46" orientation="landscape" r:id="rId1"/>
  <headerFooter>
    <oddFooter>&amp;L&amp;8Scottish Stroke Improvement Programme 2019 Report&amp;R&amp;8© NHS National Services Scotland/Crown Copyright</oddFooter>
  </headerFooter>
  <rowBreaks count="1" manualBreakCount="1">
    <brk id="4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workbookViewId="0"/>
  </sheetViews>
  <sheetFormatPr defaultRowHeight="12.5" x14ac:dyDescent="0.25"/>
  <cols>
    <col min="1" max="1" width="1.7265625" style="95" customWidth="1"/>
    <col min="2" max="256" width="9.1796875" style="95"/>
    <col min="257" max="257" width="1.7265625" style="95" customWidth="1"/>
    <col min="258" max="512" width="9.1796875" style="95"/>
    <col min="513" max="513" width="1.7265625" style="95" customWidth="1"/>
    <col min="514" max="768" width="9.1796875" style="95"/>
    <col min="769" max="769" width="1.7265625" style="95" customWidth="1"/>
    <col min="770" max="1024" width="9.1796875" style="95"/>
    <col min="1025" max="1025" width="1.7265625" style="95" customWidth="1"/>
    <col min="1026" max="1280" width="9.1796875" style="95"/>
    <col min="1281" max="1281" width="1.7265625" style="95" customWidth="1"/>
    <col min="1282" max="1536" width="9.1796875" style="95"/>
    <col min="1537" max="1537" width="1.7265625" style="95" customWidth="1"/>
    <col min="1538" max="1792" width="9.1796875" style="95"/>
    <col min="1793" max="1793" width="1.7265625" style="95" customWidth="1"/>
    <col min="1794" max="2048" width="9.1796875" style="95"/>
    <col min="2049" max="2049" width="1.7265625" style="95" customWidth="1"/>
    <col min="2050" max="2304" width="9.1796875" style="95"/>
    <col min="2305" max="2305" width="1.7265625" style="95" customWidth="1"/>
    <col min="2306" max="2560" width="9.1796875" style="95"/>
    <col min="2561" max="2561" width="1.7265625" style="95" customWidth="1"/>
    <col min="2562" max="2816" width="9.1796875" style="95"/>
    <col min="2817" max="2817" width="1.7265625" style="95" customWidth="1"/>
    <col min="2818" max="3072" width="9.1796875" style="95"/>
    <col min="3073" max="3073" width="1.7265625" style="95" customWidth="1"/>
    <col min="3074" max="3328" width="9.1796875" style="95"/>
    <col min="3329" max="3329" width="1.7265625" style="95" customWidth="1"/>
    <col min="3330" max="3584" width="9.1796875" style="95"/>
    <col min="3585" max="3585" width="1.7265625" style="95" customWidth="1"/>
    <col min="3586" max="3840" width="9.1796875" style="95"/>
    <col min="3841" max="3841" width="1.7265625" style="95" customWidth="1"/>
    <col min="3842" max="4096" width="9.1796875" style="95"/>
    <col min="4097" max="4097" width="1.7265625" style="95" customWidth="1"/>
    <col min="4098" max="4352" width="9.1796875" style="95"/>
    <col min="4353" max="4353" width="1.7265625" style="95" customWidth="1"/>
    <col min="4354" max="4608" width="9.1796875" style="95"/>
    <col min="4609" max="4609" width="1.7265625" style="95" customWidth="1"/>
    <col min="4610" max="4864" width="9.1796875" style="95"/>
    <col min="4865" max="4865" width="1.7265625" style="95" customWidth="1"/>
    <col min="4866" max="5120" width="9.1796875" style="95"/>
    <col min="5121" max="5121" width="1.7265625" style="95" customWidth="1"/>
    <col min="5122" max="5376" width="9.1796875" style="95"/>
    <col min="5377" max="5377" width="1.7265625" style="95" customWidth="1"/>
    <col min="5378" max="5632" width="9.1796875" style="95"/>
    <col min="5633" max="5633" width="1.7265625" style="95" customWidth="1"/>
    <col min="5634" max="5888" width="9.1796875" style="95"/>
    <col min="5889" max="5889" width="1.7265625" style="95" customWidth="1"/>
    <col min="5890" max="6144" width="9.1796875" style="95"/>
    <col min="6145" max="6145" width="1.7265625" style="95" customWidth="1"/>
    <col min="6146" max="6400" width="9.1796875" style="95"/>
    <col min="6401" max="6401" width="1.7265625" style="95" customWidth="1"/>
    <col min="6402" max="6656" width="9.1796875" style="95"/>
    <col min="6657" max="6657" width="1.7265625" style="95" customWidth="1"/>
    <col min="6658" max="6912" width="9.1796875" style="95"/>
    <col min="6913" max="6913" width="1.7265625" style="95" customWidth="1"/>
    <col min="6914" max="7168" width="9.1796875" style="95"/>
    <col min="7169" max="7169" width="1.7265625" style="95" customWidth="1"/>
    <col min="7170" max="7424" width="9.1796875" style="95"/>
    <col min="7425" max="7425" width="1.7265625" style="95" customWidth="1"/>
    <col min="7426" max="7680" width="9.1796875" style="95"/>
    <col min="7681" max="7681" width="1.7265625" style="95" customWidth="1"/>
    <col min="7682" max="7936" width="9.1796875" style="95"/>
    <col min="7937" max="7937" width="1.7265625" style="95" customWidth="1"/>
    <col min="7938" max="8192" width="9.1796875" style="95"/>
    <col min="8193" max="8193" width="1.7265625" style="95" customWidth="1"/>
    <col min="8194" max="8448" width="9.1796875" style="95"/>
    <col min="8449" max="8449" width="1.7265625" style="95" customWidth="1"/>
    <col min="8450" max="8704" width="9.1796875" style="95"/>
    <col min="8705" max="8705" width="1.7265625" style="95" customWidth="1"/>
    <col min="8706" max="8960" width="9.1796875" style="95"/>
    <col min="8961" max="8961" width="1.7265625" style="95" customWidth="1"/>
    <col min="8962" max="9216" width="9.1796875" style="95"/>
    <col min="9217" max="9217" width="1.7265625" style="95" customWidth="1"/>
    <col min="9218" max="9472" width="9.1796875" style="95"/>
    <col min="9473" max="9473" width="1.7265625" style="95" customWidth="1"/>
    <col min="9474" max="9728" width="9.1796875" style="95"/>
    <col min="9729" max="9729" width="1.7265625" style="95" customWidth="1"/>
    <col min="9730" max="9984" width="9.1796875" style="95"/>
    <col min="9985" max="9985" width="1.7265625" style="95" customWidth="1"/>
    <col min="9986" max="10240" width="9.1796875" style="95"/>
    <col min="10241" max="10241" width="1.7265625" style="95" customWidth="1"/>
    <col min="10242" max="10496" width="9.1796875" style="95"/>
    <col min="10497" max="10497" width="1.7265625" style="95" customWidth="1"/>
    <col min="10498" max="10752" width="9.1796875" style="95"/>
    <col min="10753" max="10753" width="1.7265625" style="95" customWidth="1"/>
    <col min="10754" max="11008" width="9.1796875" style="95"/>
    <col min="11009" max="11009" width="1.7265625" style="95" customWidth="1"/>
    <col min="11010" max="11264" width="9.1796875" style="95"/>
    <col min="11265" max="11265" width="1.7265625" style="95" customWidth="1"/>
    <col min="11266" max="11520" width="9.1796875" style="95"/>
    <col min="11521" max="11521" width="1.7265625" style="95" customWidth="1"/>
    <col min="11522" max="11776" width="9.1796875" style="95"/>
    <col min="11777" max="11777" width="1.7265625" style="95" customWidth="1"/>
    <col min="11778" max="12032" width="9.1796875" style="95"/>
    <col min="12033" max="12033" width="1.7265625" style="95" customWidth="1"/>
    <col min="12034" max="12288" width="9.1796875" style="95"/>
    <col min="12289" max="12289" width="1.7265625" style="95" customWidth="1"/>
    <col min="12290" max="12544" width="9.1796875" style="95"/>
    <col min="12545" max="12545" width="1.7265625" style="95" customWidth="1"/>
    <col min="12546" max="12800" width="9.1796875" style="95"/>
    <col min="12801" max="12801" width="1.7265625" style="95" customWidth="1"/>
    <col min="12802" max="13056" width="9.1796875" style="95"/>
    <col min="13057" max="13057" width="1.7265625" style="95" customWidth="1"/>
    <col min="13058" max="13312" width="9.1796875" style="95"/>
    <col min="13313" max="13313" width="1.7265625" style="95" customWidth="1"/>
    <col min="13314" max="13568" width="9.1796875" style="95"/>
    <col min="13569" max="13569" width="1.7265625" style="95" customWidth="1"/>
    <col min="13570" max="13824" width="9.1796875" style="95"/>
    <col min="13825" max="13825" width="1.7265625" style="95" customWidth="1"/>
    <col min="13826" max="14080" width="9.1796875" style="95"/>
    <col min="14081" max="14081" width="1.7265625" style="95" customWidth="1"/>
    <col min="14082" max="14336" width="9.1796875" style="95"/>
    <col min="14337" max="14337" width="1.7265625" style="95" customWidth="1"/>
    <col min="14338" max="14592" width="9.1796875" style="95"/>
    <col min="14593" max="14593" width="1.7265625" style="95" customWidth="1"/>
    <col min="14594" max="14848" width="9.1796875" style="95"/>
    <col min="14849" max="14849" width="1.7265625" style="95" customWidth="1"/>
    <col min="14850" max="15104" width="9.1796875" style="95"/>
    <col min="15105" max="15105" width="1.7265625" style="95" customWidth="1"/>
    <col min="15106" max="15360" width="9.1796875" style="95"/>
    <col min="15361" max="15361" width="1.7265625" style="95" customWidth="1"/>
    <col min="15362" max="15616" width="9.1796875" style="95"/>
    <col min="15617" max="15617" width="1.7265625" style="95" customWidth="1"/>
    <col min="15618" max="15872" width="9.1796875" style="95"/>
    <col min="15873" max="15873" width="1.7265625" style="95" customWidth="1"/>
    <col min="15874" max="16128" width="9.1796875" style="95"/>
    <col min="16129" max="16129" width="1.7265625" style="95" customWidth="1"/>
    <col min="16130" max="16384" width="9.1796875" style="95"/>
  </cols>
  <sheetData>
    <row r="1" spans="1:16" ht="12.75" customHeight="1" x14ac:dyDescent="0.25">
      <c r="A1" s="1"/>
      <c r="B1" s="180" t="s">
        <v>160</v>
      </c>
      <c r="C1" s="180"/>
      <c r="D1" s="180"/>
      <c r="E1" s="180"/>
      <c r="F1" s="180"/>
      <c r="G1" s="180"/>
      <c r="H1" s="180"/>
      <c r="I1" s="180"/>
      <c r="J1" s="180"/>
      <c r="K1" s="180"/>
      <c r="L1" s="180"/>
      <c r="M1" s="180"/>
      <c r="N1" s="180"/>
      <c r="O1" s="181" t="s">
        <v>30</v>
      </c>
    </row>
    <row r="2" spans="1:16" x14ac:dyDescent="0.25">
      <c r="B2" s="180"/>
      <c r="C2" s="180"/>
      <c r="D2" s="180"/>
      <c r="E2" s="180"/>
      <c r="F2" s="180"/>
      <c r="G2" s="180"/>
      <c r="H2" s="180"/>
      <c r="I2" s="180"/>
      <c r="J2" s="180"/>
      <c r="K2" s="180"/>
      <c r="L2" s="180"/>
      <c r="M2" s="180"/>
      <c r="N2" s="180"/>
      <c r="O2" s="181"/>
    </row>
    <row r="3" spans="1:16" ht="40" customHeight="1" x14ac:dyDescent="0.25">
      <c r="B3" s="191" t="s">
        <v>161</v>
      </c>
      <c r="C3" s="191"/>
      <c r="D3" s="191"/>
      <c r="E3" s="191"/>
      <c r="F3" s="191"/>
      <c r="G3" s="191"/>
      <c r="H3" s="191"/>
      <c r="I3" s="191"/>
      <c r="J3" s="191"/>
      <c r="K3" s="191"/>
      <c r="L3" s="191"/>
      <c r="M3" s="191"/>
      <c r="N3" s="191"/>
      <c r="O3" s="181"/>
    </row>
    <row r="4" spans="1:16" ht="12.75" customHeight="1" x14ac:dyDescent="0.25">
      <c r="B4" s="192" t="s">
        <v>158</v>
      </c>
      <c r="C4" s="192"/>
      <c r="D4" s="192"/>
      <c r="E4" s="192"/>
      <c r="F4" s="192"/>
      <c r="G4" s="192"/>
      <c r="H4" s="192"/>
      <c r="I4" s="192"/>
      <c r="J4" s="192"/>
      <c r="K4" s="192"/>
      <c r="L4" s="192"/>
      <c r="M4" s="192"/>
      <c r="P4" s="94"/>
    </row>
    <row r="5" spans="1:16" ht="15" customHeight="1" x14ac:dyDescent="0.25">
      <c r="B5" s="192"/>
      <c r="C5" s="192"/>
      <c r="D5" s="192"/>
      <c r="E5" s="192"/>
      <c r="F5" s="192"/>
      <c r="G5" s="192"/>
      <c r="H5" s="192"/>
      <c r="I5" s="192"/>
      <c r="J5" s="192"/>
      <c r="K5" s="192"/>
      <c r="L5" s="192"/>
      <c r="M5" s="192"/>
      <c r="N5" s="193" t="s">
        <v>145</v>
      </c>
      <c r="O5" s="193"/>
    </row>
    <row r="6" spans="1:16" x14ac:dyDescent="0.25">
      <c r="B6" s="115"/>
      <c r="C6" s="115"/>
      <c r="D6" s="115"/>
      <c r="E6" s="115"/>
      <c r="F6" s="115"/>
      <c r="G6" s="115"/>
      <c r="H6" s="115"/>
      <c r="I6" s="115"/>
      <c r="J6" s="115"/>
    </row>
    <row r="12" spans="1:16" x14ac:dyDescent="0.25">
      <c r="P12" s="28"/>
    </row>
    <row r="32" spans="2:15" x14ac:dyDescent="0.25">
      <c r="B32" s="16" t="s">
        <v>144</v>
      </c>
      <c r="C32" s="60"/>
      <c r="D32" s="60"/>
      <c r="E32" s="60"/>
      <c r="F32" s="60"/>
      <c r="G32" s="60"/>
      <c r="H32" s="60"/>
      <c r="I32" s="60"/>
      <c r="J32" s="60"/>
      <c r="K32" s="60"/>
      <c r="L32" s="60"/>
      <c r="M32" s="60"/>
      <c r="N32" s="60"/>
      <c r="O32" s="60"/>
    </row>
    <row r="33" spans="2:15" ht="24.75" customHeight="1" x14ac:dyDescent="0.35">
      <c r="B33" s="194" t="s">
        <v>109</v>
      </c>
      <c r="C33" s="187"/>
      <c r="D33" s="187"/>
      <c r="E33" s="187"/>
      <c r="F33" s="187"/>
      <c r="G33" s="187"/>
      <c r="H33" s="187"/>
      <c r="I33" s="187"/>
      <c r="J33" s="187"/>
      <c r="K33" s="187"/>
      <c r="L33" s="187"/>
      <c r="M33" s="187"/>
      <c r="N33" s="187"/>
      <c r="O33" s="187"/>
    </row>
    <row r="34" spans="2:15" ht="14.5" x14ac:dyDescent="0.35">
      <c r="B34" s="37" t="s">
        <v>110</v>
      </c>
      <c r="C34" s="38"/>
      <c r="D34" s="38"/>
      <c r="E34" s="38"/>
      <c r="F34" s="38"/>
      <c r="G34" s="38"/>
      <c r="H34" s="38"/>
      <c r="I34" s="38"/>
      <c r="J34" s="38"/>
      <c r="K34" s="39"/>
      <c r="L34" s="39"/>
      <c r="M34" s="39"/>
      <c r="N34" s="39"/>
      <c r="O34" s="39"/>
    </row>
    <row r="35" spans="2:15" ht="24.75" customHeight="1" x14ac:dyDescent="0.35">
      <c r="B35" s="186" t="s">
        <v>111</v>
      </c>
      <c r="C35" s="187"/>
      <c r="D35" s="187"/>
      <c r="E35" s="187"/>
      <c r="F35" s="187"/>
      <c r="G35" s="187"/>
      <c r="H35" s="187"/>
      <c r="I35" s="187"/>
      <c r="J35" s="187"/>
      <c r="K35" s="187"/>
      <c r="L35" s="187"/>
      <c r="M35" s="187"/>
      <c r="N35" s="187"/>
      <c r="O35" s="187"/>
    </row>
    <row r="36" spans="2:15" ht="30" customHeight="1" x14ac:dyDescent="0.25">
      <c r="B36" s="188" t="s">
        <v>112</v>
      </c>
      <c r="C36" s="189"/>
      <c r="D36" s="189"/>
      <c r="E36" s="189"/>
      <c r="F36" s="189"/>
      <c r="G36" s="189"/>
      <c r="H36" s="189"/>
      <c r="I36" s="189"/>
      <c r="J36" s="189"/>
      <c r="K36" s="189"/>
      <c r="L36" s="189"/>
      <c r="M36" s="189"/>
      <c r="N36" s="189"/>
      <c r="O36" s="189"/>
    </row>
    <row r="37" spans="2:15" ht="36.75" customHeight="1" x14ac:dyDescent="0.25">
      <c r="B37" s="190" t="s">
        <v>108</v>
      </c>
      <c r="C37" s="190"/>
      <c r="D37" s="190"/>
      <c r="E37" s="190"/>
      <c r="F37" s="190"/>
      <c r="G37" s="190"/>
      <c r="H37" s="190"/>
      <c r="I37" s="190"/>
      <c r="J37" s="190"/>
      <c r="K37" s="190"/>
      <c r="L37" s="190"/>
      <c r="M37" s="190"/>
      <c r="N37" s="190"/>
      <c r="O37" s="190"/>
    </row>
    <row r="38" spans="2:15" x14ac:dyDescent="0.25">
      <c r="B38" s="190"/>
      <c r="C38" s="190"/>
      <c r="D38" s="190"/>
      <c r="E38" s="190"/>
      <c r="F38" s="190"/>
      <c r="G38" s="190"/>
      <c r="H38" s="190"/>
      <c r="I38" s="190"/>
      <c r="J38" s="190"/>
      <c r="K38" s="190"/>
      <c r="L38" s="190"/>
      <c r="M38" s="190"/>
      <c r="N38" s="190"/>
      <c r="O38" s="190"/>
    </row>
    <row r="39" spans="2:15" x14ac:dyDescent="0.25">
      <c r="B39" s="190"/>
      <c r="C39" s="190"/>
      <c r="D39" s="190"/>
      <c r="E39" s="190"/>
      <c r="F39" s="190"/>
      <c r="G39" s="190"/>
      <c r="H39" s="190"/>
      <c r="I39" s="190"/>
      <c r="J39" s="190"/>
      <c r="K39" s="190"/>
      <c r="L39" s="190"/>
      <c r="M39" s="190"/>
      <c r="N39" s="190"/>
      <c r="O39" s="190"/>
    </row>
  </sheetData>
  <sheetProtection algorithmName="SHA-512" hashValue="xYPn1SKLOjWWnsyT7riaGdLmMiCfV9QO9ZgtrHwDf/d5/DexMRmKlJwu0UlPqt3a58e3V1d3F3qNmPG6NMRX8Q==" saltValue="T5HAwNBb0P6IbUlZNmRA9w==" spinCount="100000" sheet="1" objects="1" scenarios="1"/>
  <mergeCells count="9">
    <mergeCell ref="B35:O35"/>
    <mergeCell ref="B36:O36"/>
    <mergeCell ref="B37:O39"/>
    <mergeCell ref="B1:N2"/>
    <mergeCell ref="O1:O3"/>
    <mergeCell ref="B3:N3"/>
    <mergeCell ref="B4:M5"/>
    <mergeCell ref="N5:O5"/>
    <mergeCell ref="B33:O33"/>
  </mergeCells>
  <hyperlinks>
    <hyperlink ref="O1" location="'List of Tables &amp; Charts'!A1" display="return to List of Tables &amp; Charts"/>
    <hyperlink ref="O4:P4" location="'Chart 1a DATA'!A1" display="view Chart 1a data"/>
    <hyperlink ref="O1:O3" location="'Section 6 List of Tables Charts'!A1" display="return to List of Tables &amp; Charts"/>
    <hyperlink ref="N5:O5" location="'Chart 6.3 DATA'!A1" display="view Chart 6.3 data"/>
  </hyperlinks>
  <pageMargins left="0.70866141732283472" right="0.70866141732283472" top="0.74803149606299213" bottom="0.74803149606299213" header="0.31496062992125984" footer="0.31496062992125984"/>
  <pageSetup paperSize="9" scale="84" orientation="landscape" r:id="rId1"/>
  <headerFooter>
    <oddFooter>&amp;L&amp;8Scottish Stroke Improvement Programme 2019 Report&amp;R&amp;8© NHS National Services Scotland/Crown Copyright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0"/>
  <sheetViews>
    <sheetView workbookViewId="0">
      <selection sqref="A1:A2"/>
    </sheetView>
  </sheetViews>
  <sheetFormatPr defaultRowHeight="10" x14ac:dyDescent="0.2"/>
  <cols>
    <col min="1" max="1" width="15.7265625" style="35" customWidth="1"/>
    <col min="2" max="9" width="9.1796875" style="35"/>
    <col min="10" max="12" width="9.7265625" style="35" customWidth="1"/>
    <col min="13" max="15" width="9.7265625" style="35" hidden="1" customWidth="1"/>
    <col min="16" max="16" width="10.453125" style="35" bestFit="1" customWidth="1"/>
    <col min="17" max="17" width="45.7265625" style="35" customWidth="1"/>
    <col min="18" max="21" width="11.7265625" style="56" customWidth="1"/>
    <col min="22" max="257" width="9.1796875" style="35"/>
    <col min="258" max="258" width="15.7265625" style="35" customWidth="1"/>
    <col min="259" max="265" width="9.1796875" style="35"/>
    <col min="266" max="268" width="9.7265625" style="35" customWidth="1"/>
    <col min="269" max="271" width="0" style="35" hidden="1" customWidth="1"/>
    <col min="272" max="272" width="10.453125" style="35" bestFit="1" customWidth="1"/>
    <col min="273" max="273" width="45.7265625" style="35" customWidth="1"/>
    <col min="274" max="277" width="11.7265625" style="35" customWidth="1"/>
    <col min="278" max="513" width="9.1796875" style="35"/>
    <col min="514" max="514" width="15.7265625" style="35" customWidth="1"/>
    <col min="515" max="521" width="9.1796875" style="35"/>
    <col min="522" max="524" width="9.7265625" style="35" customWidth="1"/>
    <col min="525" max="527" width="0" style="35" hidden="1" customWidth="1"/>
    <col min="528" max="528" width="10.453125" style="35" bestFit="1" customWidth="1"/>
    <col min="529" max="529" width="45.7265625" style="35" customWidth="1"/>
    <col min="530" max="533" width="11.7265625" style="35" customWidth="1"/>
    <col min="534" max="769" width="9.1796875" style="35"/>
    <col min="770" max="770" width="15.7265625" style="35" customWidth="1"/>
    <col min="771" max="777" width="9.1796875" style="35"/>
    <col min="778" max="780" width="9.7265625" style="35" customWidth="1"/>
    <col min="781" max="783" width="0" style="35" hidden="1" customWidth="1"/>
    <col min="784" max="784" width="10.453125" style="35" bestFit="1" customWidth="1"/>
    <col min="785" max="785" width="45.7265625" style="35" customWidth="1"/>
    <col min="786" max="789" width="11.7265625" style="35" customWidth="1"/>
    <col min="790" max="1025" width="9.1796875" style="35"/>
    <col min="1026" max="1026" width="15.7265625" style="35" customWidth="1"/>
    <col min="1027" max="1033" width="9.1796875" style="35"/>
    <col min="1034" max="1036" width="9.7265625" style="35" customWidth="1"/>
    <col min="1037" max="1039" width="0" style="35" hidden="1" customWidth="1"/>
    <col min="1040" max="1040" width="10.453125" style="35" bestFit="1" customWidth="1"/>
    <col min="1041" max="1041" width="45.7265625" style="35" customWidth="1"/>
    <col min="1042" max="1045" width="11.7265625" style="35" customWidth="1"/>
    <col min="1046" max="1281" width="9.1796875" style="35"/>
    <col min="1282" max="1282" width="15.7265625" style="35" customWidth="1"/>
    <col min="1283" max="1289" width="9.1796875" style="35"/>
    <col min="1290" max="1292" width="9.7265625" style="35" customWidth="1"/>
    <col min="1293" max="1295" width="0" style="35" hidden="1" customWidth="1"/>
    <col min="1296" max="1296" width="10.453125" style="35" bestFit="1" customWidth="1"/>
    <col min="1297" max="1297" width="45.7265625" style="35" customWidth="1"/>
    <col min="1298" max="1301" width="11.7265625" style="35" customWidth="1"/>
    <col min="1302" max="1537" width="9.1796875" style="35"/>
    <col min="1538" max="1538" width="15.7265625" style="35" customWidth="1"/>
    <col min="1539" max="1545" width="9.1796875" style="35"/>
    <col min="1546" max="1548" width="9.7265625" style="35" customWidth="1"/>
    <col min="1549" max="1551" width="0" style="35" hidden="1" customWidth="1"/>
    <col min="1552" max="1552" width="10.453125" style="35" bestFit="1" customWidth="1"/>
    <col min="1553" max="1553" width="45.7265625" style="35" customWidth="1"/>
    <col min="1554" max="1557" width="11.7265625" style="35" customWidth="1"/>
    <col min="1558" max="1793" width="9.1796875" style="35"/>
    <col min="1794" max="1794" width="15.7265625" style="35" customWidth="1"/>
    <col min="1795" max="1801" width="9.1796875" style="35"/>
    <col min="1802" max="1804" width="9.7265625" style="35" customWidth="1"/>
    <col min="1805" max="1807" width="0" style="35" hidden="1" customWidth="1"/>
    <col min="1808" max="1808" width="10.453125" style="35" bestFit="1" customWidth="1"/>
    <col min="1809" max="1809" width="45.7265625" style="35" customWidth="1"/>
    <col min="1810" max="1813" width="11.7265625" style="35" customWidth="1"/>
    <col min="1814" max="2049" width="9.1796875" style="35"/>
    <col min="2050" max="2050" width="15.7265625" style="35" customWidth="1"/>
    <col min="2051" max="2057" width="9.1796875" style="35"/>
    <col min="2058" max="2060" width="9.7265625" style="35" customWidth="1"/>
    <col min="2061" max="2063" width="0" style="35" hidden="1" customWidth="1"/>
    <col min="2064" max="2064" width="10.453125" style="35" bestFit="1" customWidth="1"/>
    <col min="2065" max="2065" width="45.7265625" style="35" customWidth="1"/>
    <col min="2066" max="2069" width="11.7265625" style="35" customWidth="1"/>
    <col min="2070" max="2305" width="9.1796875" style="35"/>
    <col min="2306" max="2306" width="15.7265625" style="35" customWidth="1"/>
    <col min="2307" max="2313" width="9.1796875" style="35"/>
    <col min="2314" max="2316" width="9.7265625" style="35" customWidth="1"/>
    <col min="2317" max="2319" width="0" style="35" hidden="1" customWidth="1"/>
    <col min="2320" max="2320" width="10.453125" style="35" bestFit="1" customWidth="1"/>
    <col min="2321" max="2321" width="45.7265625" style="35" customWidth="1"/>
    <col min="2322" max="2325" width="11.7265625" style="35" customWidth="1"/>
    <col min="2326" max="2561" width="9.1796875" style="35"/>
    <col min="2562" max="2562" width="15.7265625" style="35" customWidth="1"/>
    <col min="2563" max="2569" width="9.1796875" style="35"/>
    <col min="2570" max="2572" width="9.7265625" style="35" customWidth="1"/>
    <col min="2573" max="2575" width="0" style="35" hidden="1" customWidth="1"/>
    <col min="2576" max="2576" width="10.453125" style="35" bestFit="1" customWidth="1"/>
    <col min="2577" max="2577" width="45.7265625" style="35" customWidth="1"/>
    <col min="2578" max="2581" width="11.7265625" style="35" customWidth="1"/>
    <col min="2582" max="2817" width="9.1796875" style="35"/>
    <col min="2818" max="2818" width="15.7265625" style="35" customWidth="1"/>
    <col min="2819" max="2825" width="9.1796875" style="35"/>
    <col min="2826" max="2828" width="9.7265625" style="35" customWidth="1"/>
    <col min="2829" max="2831" width="0" style="35" hidden="1" customWidth="1"/>
    <col min="2832" max="2832" width="10.453125" style="35" bestFit="1" customWidth="1"/>
    <col min="2833" max="2833" width="45.7265625" style="35" customWidth="1"/>
    <col min="2834" max="2837" width="11.7265625" style="35" customWidth="1"/>
    <col min="2838" max="3073" width="9.1796875" style="35"/>
    <col min="3074" max="3074" width="15.7265625" style="35" customWidth="1"/>
    <col min="3075" max="3081" width="9.1796875" style="35"/>
    <col min="3082" max="3084" width="9.7265625" style="35" customWidth="1"/>
    <col min="3085" max="3087" width="0" style="35" hidden="1" customWidth="1"/>
    <col min="3088" max="3088" width="10.453125" style="35" bestFit="1" customWidth="1"/>
    <col min="3089" max="3089" width="45.7265625" style="35" customWidth="1"/>
    <col min="3090" max="3093" width="11.7265625" style="35" customWidth="1"/>
    <col min="3094" max="3329" width="9.1796875" style="35"/>
    <col min="3330" max="3330" width="15.7265625" style="35" customWidth="1"/>
    <col min="3331" max="3337" width="9.1796875" style="35"/>
    <col min="3338" max="3340" width="9.7265625" style="35" customWidth="1"/>
    <col min="3341" max="3343" width="0" style="35" hidden="1" customWidth="1"/>
    <col min="3344" max="3344" width="10.453125" style="35" bestFit="1" customWidth="1"/>
    <col min="3345" max="3345" width="45.7265625" style="35" customWidth="1"/>
    <col min="3346" max="3349" width="11.7265625" style="35" customWidth="1"/>
    <col min="3350" max="3585" width="9.1796875" style="35"/>
    <col min="3586" max="3586" width="15.7265625" style="35" customWidth="1"/>
    <col min="3587" max="3593" width="9.1796875" style="35"/>
    <col min="3594" max="3596" width="9.7265625" style="35" customWidth="1"/>
    <col min="3597" max="3599" width="0" style="35" hidden="1" customWidth="1"/>
    <col min="3600" max="3600" width="10.453125" style="35" bestFit="1" customWidth="1"/>
    <col min="3601" max="3601" width="45.7265625" style="35" customWidth="1"/>
    <col min="3602" max="3605" width="11.7265625" style="35" customWidth="1"/>
    <col min="3606" max="3841" width="9.1796875" style="35"/>
    <col min="3842" max="3842" width="15.7265625" style="35" customWidth="1"/>
    <col min="3843" max="3849" width="9.1796875" style="35"/>
    <col min="3850" max="3852" width="9.7265625" style="35" customWidth="1"/>
    <col min="3853" max="3855" width="0" style="35" hidden="1" customWidth="1"/>
    <col min="3856" max="3856" width="10.453125" style="35" bestFit="1" customWidth="1"/>
    <col min="3857" max="3857" width="45.7265625" style="35" customWidth="1"/>
    <col min="3858" max="3861" width="11.7265625" style="35" customWidth="1"/>
    <col min="3862" max="4097" width="9.1796875" style="35"/>
    <col min="4098" max="4098" width="15.7265625" style="35" customWidth="1"/>
    <col min="4099" max="4105" width="9.1796875" style="35"/>
    <col min="4106" max="4108" width="9.7265625" style="35" customWidth="1"/>
    <col min="4109" max="4111" width="0" style="35" hidden="1" customWidth="1"/>
    <col min="4112" max="4112" width="10.453125" style="35" bestFit="1" customWidth="1"/>
    <col min="4113" max="4113" width="45.7265625" style="35" customWidth="1"/>
    <col min="4114" max="4117" width="11.7265625" style="35" customWidth="1"/>
    <col min="4118" max="4353" width="9.1796875" style="35"/>
    <col min="4354" max="4354" width="15.7265625" style="35" customWidth="1"/>
    <col min="4355" max="4361" width="9.1796875" style="35"/>
    <col min="4362" max="4364" width="9.7265625" style="35" customWidth="1"/>
    <col min="4365" max="4367" width="0" style="35" hidden="1" customWidth="1"/>
    <col min="4368" max="4368" width="10.453125" style="35" bestFit="1" customWidth="1"/>
    <col min="4369" max="4369" width="45.7265625" style="35" customWidth="1"/>
    <col min="4370" max="4373" width="11.7265625" style="35" customWidth="1"/>
    <col min="4374" max="4609" width="9.1796875" style="35"/>
    <col min="4610" max="4610" width="15.7265625" style="35" customWidth="1"/>
    <col min="4611" max="4617" width="9.1796875" style="35"/>
    <col min="4618" max="4620" width="9.7265625" style="35" customWidth="1"/>
    <col min="4621" max="4623" width="0" style="35" hidden="1" customWidth="1"/>
    <col min="4624" max="4624" width="10.453125" style="35" bestFit="1" customWidth="1"/>
    <col min="4625" max="4625" width="45.7265625" style="35" customWidth="1"/>
    <col min="4626" max="4629" width="11.7265625" style="35" customWidth="1"/>
    <col min="4630" max="4865" width="9.1796875" style="35"/>
    <col min="4866" max="4866" width="15.7265625" style="35" customWidth="1"/>
    <col min="4867" max="4873" width="9.1796875" style="35"/>
    <col min="4874" max="4876" width="9.7265625" style="35" customWidth="1"/>
    <col min="4877" max="4879" width="0" style="35" hidden="1" customWidth="1"/>
    <col min="4880" max="4880" width="10.453125" style="35" bestFit="1" customWidth="1"/>
    <col min="4881" max="4881" width="45.7265625" style="35" customWidth="1"/>
    <col min="4882" max="4885" width="11.7265625" style="35" customWidth="1"/>
    <col min="4886" max="5121" width="9.1796875" style="35"/>
    <col min="5122" max="5122" width="15.7265625" style="35" customWidth="1"/>
    <col min="5123" max="5129" width="9.1796875" style="35"/>
    <col min="5130" max="5132" width="9.7265625" style="35" customWidth="1"/>
    <col min="5133" max="5135" width="0" style="35" hidden="1" customWidth="1"/>
    <col min="5136" max="5136" width="10.453125" style="35" bestFit="1" customWidth="1"/>
    <col min="5137" max="5137" width="45.7265625" style="35" customWidth="1"/>
    <col min="5138" max="5141" width="11.7265625" style="35" customWidth="1"/>
    <col min="5142" max="5377" width="9.1796875" style="35"/>
    <col min="5378" max="5378" width="15.7265625" style="35" customWidth="1"/>
    <col min="5379" max="5385" width="9.1796875" style="35"/>
    <col min="5386" max="5388" width="9.7265625" style="35" customWidth="1"/>
    <col min="5389" max="5391" width="0" style="35" hidden="1" customWidth="1"/>
    <col min="5392" max="5392" width="10.453125" style="35" bestFit="1" customWidth="1"/>
    <col min="5393" max="5393" width="45.7265625" style="35" customWidth="1"/>
    <col min="5394" max="5397" width="11.7265625" style="35" customWidth="1"/>
    <col min="5398" max="5633" width="9.1796875" style="35"/>
    <col min="5634" max="5634" width="15.7265625" style="35" customWidth="1"/>
    <col min="5635" max="5641" width="9.1796875" style="35"/>
    <col min="5642" max="5644" width="9.7265625" style="35" customWidth="1"/>
    <col min="5645" max="5647" width="0" style="35" hidden="1" customWidth="1"/>
    <col min="5648" max="5648" width="10.453125" style="35" bestFit="1" customWidth="1"/>
    <col min="5649" max="5649" width="45.7265625" style="35" customWidth="1"/>
    <col min="5650" max="5653" width="11.7265625" style="35" customWidth="1"/>
    <col min="5654" max="5889" width="9.1796875" style="35"/>
    <col min="5890" max="5890" width="15.7265625" style="35" customWidth="1"/>
    <col min="5891" max="5897" width="9.1796875" style="35"/>
    <col min="5898" max="5900" width="9.7265625" style="35" customWidth="1"/>
    <col min="5901" max="5903" width="0" style="35" hidden="1" customWidth="1"/>
    <col min="5904" max="5904" width="10.453125" style="35" bestFit="1" customWidth="1"/>
    <col min="5905" max="5905" width="45.7265625" style="35" customWidth="1"/>
    <col min="5906" max="5909" width="11.7265625" style="35" customWidth="1"/>
    <col min="5910" max="6145" width="9.1796875" style="35"/>
    <col min="6146" max="6146" width="15.7265625" style="35" customWidth="1"/>
    <col min="6147" max="6153" width="9.1796875" style="35"/>
    <col min="6154" max="6156" width="9.7265625" style="35" customWidth="1"/>
    <col min="6157" max="6159" width="0" style="35" hidden="1" customWidth="1"/>
    <col min="6160" max="6160" width="10.453125" style="35" bestFit="1" customWidth="1"/>
    <col min="6161" max="6161" width="45.7265625" style="35" customWidth="1"/>
    <col min="6162" max="6165" width="11.7265625" style="35" customWidth="1"/>
    <col min="6166" max="6401" width="9.1796875" style="35"/>
    <col min="6402" max="6402" width="15.7265625" style="35" customWidth="1"/>
    <col min="6403" max="6409" width="9.1796875" style="35"/>
    <col min="6410" max="6412" width="9.7265625" style="35" customWidth="1"/>
    <col min="6413" max="6415" width="0" style="35" hidden="1" customWidth="1"/>
    <col min="6416" max="6416" width="10.453125" style="35" bestFit="1" customWidth="1"/>
    <col min="6417" max="6417" width="45.7265625" style="35" customWidth="1"/>
    <col min="6418" max="6421" width="11.7265625" style="35" customWidth="1"/>
    <col min="6422" max="6657" width="9.1796875" style="35"/>
    <col min="6658" max="6658" width="15.7265625" style="35" customWidth="1"/>
    <col min="6659" max="6665" width="9.1796875" style="35"/>
    <col min="6666" max="6668" width="9.7265625" style="35" customWidth="1"/>
    <col min="6669" max="6671" width="0" style="35" hidden="1" customWidth="1"/>
    <col min="6672" max="6672" width="10.453125" style="35" bestFit="1" customWidth="1"/>
    <col min="6673" max="6673" width="45.7265625" style="35" customWidth="1"/>
    <col min="6674" max="6677" width="11.7265625" style="35" customWidth="1"/>
    <col min="6678" max="6913" width="9.1796875" style="35"/>
    <col min="6914" max="6914" width="15.7265625" style="35" customWidth="1"/>
    <col min="6915" max="6921" width="9.1796875" style="35"/>
    <col min="6922" max="6924" width="9.7265625" style="35" customWidth="1"/>
    <col min="6925" max="6927" width="0" style="35" hidden="1" customWidth="1"/>
    <col min="6928" max="6928" width="10.453125" style="35" bestFit="1" customWidth="1"/>
    <col min="6929" max="6929" width="45.7265625" style="35" customWidth="1"/>
    <col min="6930" max="6933" width="11.7265625" style="35" customWidth="1"/>
    <col min="6934" max="7169" width="9.1796875" style="35"/>
    <col min="7170" max="7170" width="15.7265625" style="35" customWidth="1"/>
    <col min="7171" max="7177" width="9.1796875" style="35"/>
    <col min="7178" max="7180" width="9.7265625" style="35" customWidth="1"/>
    <col min="7181" max="7183" width="0" style="35" hidden="1" customWidth="1"/>
    <col min="7184" max="7184" width="10.453125" style="35" bestFit="1" customWidth="1"/>
    <col min="7185" max="7185" width="45.7265625" style="35" customWidth="1"/>
    <col min="7186" max="7189" width="11.7265625" style="35" customWidth="1"/>
    <col min="7190" max="7425" width="9.1796875" style="35"/>
    <col min="7426" max="7426" width="15.7265625" style="35" customWidth="1"/>
    <col min="7427" max="7433" width="9.1796875" style="35"/>
    <col min="7434" max="7436" width="9.7265625" style="35" customWidth="1"/>
    <col min="7437" max="7439" width="0" style="35" hidden="1" customWidth="1"/>
    <col min="7440" max="7440" width="10.453125" style="35" bestFit="1" customWidth="1"/>
    <col min="7441" max="7441" width="45.7265625" style="35" customWidth="1"/>
    <col min="7442" max="7445" width="11.7265625" style="35" customWidth="1"/>
    <col min="7446" max="7681" width="9.1796875" style="35"/>
    <col min="7682" max="7682" width="15.7265625" style="35" customWidth="1"/>
    <col min="7683" max="7689" width="9.1796875" style="35"/>
    <col min="7690" max="7692" width="9.7265625" style="35" customWidth="1"/>
    <col min="7693" max="7695" width="0" style="35" hidden="1" customWidth="1"/>
    <col min="7696" max="7696" width="10.453125" style="35" bestFit="1" customWidth="1"/>
    <col min="7697" max="7697" width="45.7265625" style="35" customWidth="1"/>
    <col min="7698" max="7701" width="11.7265625" style="35" customWidth="1"/>
    <col min="7702" max="7937" width="9.1796875" style="35"/>
    <col min="7938" max="7938" width="15.7265625" style="35" customWidth="1"/>
    <col min="7939" max="7945" width="9.1796875" style="35"/>
    <col min="7946" max="7948" width="9.7265625" style="35" customWidth="1"/>
    <col min="7949" max="7951" width="0" style="35" hidden="1" customWidth="1"/>
    <col min="7952" max="7952" width="10.453125" style="35" bestFit="1" customWidth="1"/>
    <col min="7953" max="7953" width="45.7265625" style="35" customWidth="1"/>
    <col min="7954" max="7957" width="11.7265625" style="35" customWidth="1"/>
    <col min="7958" max="8193" width="9.1796875" style="35"/>
    <col min="8194" max="8194" width="15.7265625" style="35" customWidth="1"/>
    <col min="8195" max="8201" width="9.1796875" style="35"/>
    <col min="8202" max="8204" width="9.7265625" style="35" customWidth="1"/>
    <col min="8205" max="8207" width="0" style="35" hidden="1" customWidth="1"/>
    <col min="8208" max="8208" width="10.453125" style="35" bestFit="1" customWidth="1"/>
    <col min="8209" max="8209" width="45.7265625" style="35" customWidth="1"/>
    <col min="8210" max="8213" width="11.7265625" style="35" customWidth="1"/>
    <col min="8214" max="8449" width="9.1796875" style="35"/>
    <col min="8450" max="8450" width="15.7265625" style="35" customWidth="1"/>
    <col min="8451" max="8457" width="9.1796875" style="35"/>
    <col min="8458" max="8460" width="9.7265625" style="35" customWidth="1"/>
    <col min="8461" max="8463" width="0" style="35" hidden="1" customWidth="1"/>
    <col min="8464" max="8464" width="10.453125" style="35" bestFit="1" customWidth="1"/>
    <col min="8465" max="8465" width="45.7265625" style="35" customWidth="1"/>
    <col min="8466" max="8469" width="11.7265625" style="35" customWidth="1"/>
    <col min="8470" max="8705" width="9.1796875" style="35"/>
    <col min="8706" max="8706" width="15.7265625" style="35" customWidth="1"/>
    <col min="8707" max="8713" width="9.1796875" style="35"/>
    <col min="8714" max="8716" width="9.7265625" style="35" customWidth="1"/>
    <col min="8717" max="8719" width="0" style="35" hidden="1" customWidth="1"/>
    <col min="8720" max="8720" width="10.453125" style="35" bestFit="1" customWidth="1"/>
    <col min="8721" max="8721" width="45.7265625" style="35" customWidth="1"/>
    <col min="8722" max="8725" width="11.7265625" style="35" customWidth="1"/>
    <col min="8726" max="8961" width="9.1796875" style="35"/>
    <col min="8962" max="8962" width="15.7265625" style="35" customWidth="1"/>
    <col min="8963" max="8969" width="9.1796875" style="35"/>
    <col min="8970" max="8972" width="9.7265625" style="35" customWidth="1"/>
    <col min="8973" max="8975" width="0" style="35" hidden="1" customWidth="1"/>
    <col min="8976" max="8976" width="10.453125" style="35" bestFit="1" customWidth="1"/>
    <col min="8977" max="8977" width="45.7265625" style="35" customWidth="1"/>
    <col min="8978" max="8981" width="11.7265625" style="35" customWidth="1"/>
    <col min="8982" max="9217" width="9.1796875" style="35"/>
    <col min="9218" max="9218" width="15.7265625" style="35" customWidth="1"/>
    <col min="9219" max="9225" width="9.1796875" style="35"/>
    <col min="9226" max="9228" width="9.7265625" style="35" customWidth="1"/>
    <col min="9229" max="9231" width="0" style="35" hidden="1" customWidth="1"/>
    <col min="9232" max="9232" width="10.453125" style="35" bestFit="1" customWidth="1"/>
    <col min="9233" max="9233" width="45.7265625" style="35" customWidth="1"/>
    <col min="9234" max="9237" width="11.7265625" style="35" customWidth="1"/>
    <col min="9238" max="9473" width="9.1796875" style="35"/>
    <col min="9474" max="9474" width="15.7265625" style="35" customWidth="1"/>
    <col min="9475" max="9481" width="9.1796875" style="35"/>
    <col min="9482" max="9484" width="9.7265625" style="35" customWidth="1"/>
    <col min="9485" max="9487" width="0" style="35" hidden="1" customWidth="1"/>
    <col min="9488" max="9488" width="10.453125" style="35" bestFit="1" customWidth="1"/>
    <col min="9489" max="9489" width="45.7265625" style="35" customWidth="1"/>
    <col min="9490" max="9493" width="11.7265625" style="35" customWidth="1"/>
    <col min="9494" max="9729" width="9.1796875" style="35"/>
    <col min="9730" max="9730" width="15.7265625" style="35" customWidth="1"/>
    <col min="9731" max="9737" width="9.1796875" style="35"/>
    <col min="9738" max="9740" width="9.7265625" style="35" customWidth="1"/>
    <col min="9741" max="9743" width="0" style="35" hidden="1" customWidth="1"/>
    <col min="9744" max="9744" width="10.453125" style="35" bestFit="1" customWidth="1"/>
    <col min="9745" max="9745" width="45.7265625" style="35" customWidth="1"/>
    <col min="9746" max="9749" width="11.7265625" style="35" customWidth="1"/>
    <col min="9750" max="9985" width="9.1796875" style="35"/>
    <col min="9986" max="9986" width="15.7265625" style="35" customWidth="1"/>
    <col min="9987" max="9993" width="9.1796875" style="35"/>
    <col min="9994" max="9996" width="9.7265625" style="35" customWidth="1"/>
    <col min="9997" max="9999" width="0" style="35" hidden="1" customWidth="1"/>
    <col min="10000" max="10000" width="10.453125" style="35" bestFit="1" customWidth="1"/>
    <col min="10001" max="10001" width="45.7265625" style="35" customWidth="1"/>
    <col min="10002" max="10005" width="11.7265625" style="35" customWidth="1"/>
    <col min="10006" max="10241" width="9.1796875" style="35"/>
    <col min="10242" max="10242" width="15.7265625" style="35" customWidth="1"/>
    <col min="10243" max="10249" width="9.1796875" style="35"/>
    <col min="10250" max="10252" width="9.7265625" style="35" customWidth="1"/>
    <col min="10253" max="10255" width="0" style="35" hidden="1" customWidth="1"/>
    <col min="10256" max="10256" width="10.453125" style="35" bestFit="1" customWidth="1"/>
    <col min="10257" max="10257" width="45.7265625" style="35" customWidth="1"/>
    <col min="10258" max="10261" width="11.7265625" style="35" customWidth="1"/>
    <col min="10262" max="10497" width="9.1796875" style="35"/>
    <col min="10498" max="10498" width="15.7265625" style="35" customWidth="1"/>
    <col min="10499" max="10505" width="9.1796875" style="35"/>
    <col min="10506" max="10508" width="9.7265625" style="35" customWidth="1"/>
    <col min="10509" max="10511" width="0" style="35" hidden="1" customWidth="1"/>
    <col min="10512" max="10512" width="10.453125" style="35" bestFit="1" customWidth="1"/>
    <col min="10513" max="10513" width="45.7265625" style="35" customWidth="1"/>
    <col min="10514" max="10517" width="11.7265625" style="35" customWidth="1"/>
    <col min="10518" max="10753" width="9.1796875" style="35"/>
    <col min="10754" max="10754" width="15.7265625" style="35" customWidth="1"/>
    <col min="10755" max="10761" width="9.1796875" style="35"/>
    <col min="10762" max="10764" width="9.7265625" style="35" customWidth="1"/>
    <col min="10765" max="10767" width="0" style="35" hidden="1" customWidth="1"/>
    <col min="10768" max="10768" width="10.453125" style="35" bestFit="1" customWidth="1"/>
    <col min="10769" max="10769" width="45.7265625" style="35" customWidth="1"/>
    <col min="10770" max="10773" width="11.7265625" style="35" customWidth="1"/>
    <col min="10774" max="11009" width="9.1796875" style="35"/>
    <col min="11010" max="11010" width="15.7265625" style="35" customWidth="1"/>
    <col min="11011" max="11017" width="9.1796875" style="35"/>
    <col min="11018" max="11020" width="9.7265625" style="35" customWidth="1"/>
    <col min="11021" max="11023" width="0" style="35" hidden="1" customWidth="1"/>
    <col min="11024" max="11024" width="10.453125" style="35" bestFit="1" customWidth="1"/>
    <col min="11025" max="11025" width="45.7265625" style="35" customWidth="1"/>
    <col min="11026" max="11029" width="11.7265625" style="35" customWidth="1"/>
    <col min="11030" max="11265" width="9.1796875" style="35"/>
    <col min="11266" max="11266" width="15.7265625" style="35" customWidth="1"/>
    <col min="11267" max="11273" width="9.1796875" style="35"/>
    <col min="11274" max="11276" width="9.7265625" style="35" customWidth="1"/>
    <col min="11277" max="11279" width="0" style="35" hidden="1" customWidth="1"/>
    <col min="11280" max="11280" width="10.453125" style="35" bestFit="1" customWidth="1"/>
    <col min="11281" max="11281" width="45.7265625" style="35" customWidth="1"/>
    <col min="11282" max="11285" width="11.7265625" style="35" customWidth="1"/>
    <col min="11286" max="11521" width="9.1796875" style="35"/>
    <col min="11522" max="11522" width="15.7265625" style="35" customWidth="1"/>
    <col min="11523" max="11529" width="9.1796875" style="35"/>
    <col min="11530" max="11532" width="9.7265625" style="35" customWidth="1"/>
    <col min="11533" max="11535" width="0" style="35" hidden="1" customWidth="1"/>
    <col min="11536" max="11536" width="10.453125" style="35" bestFit="1" customWidth="1"/>
    <col min="11537" max="11537" width="45.7265625" style="35" customWidth="1"/>
    <col min="11538" max="11541" width="11.7265625" style="35" customWidth="1"/>
    <col min="11542" max="11777" width="9.1796875" style="35"/>
    <col min="11778" max="11778" width="15.7265625" style="35" customWidth="1"/>
    <col min="11779" max="11785" width="9.1796875" style="35"/>
    <col min="11786" max="11788" width="9.7265625" style="35" customWidth="1"/>
    <col min="11789" max="11791" width="0" style="35" hidden="1" customWidth="1"/>
    <col min="11792" max="11792" width="10.453125" style="35" bestFit="1" customWidth="1"/>
    <col min="11793" max="11793" width="45.7265625" style="35" customWidth="1"/>
    <col min="11794" max="11797" width="11.7265625" style="35" customWidth="1"/>
    <col min="11798" max="12033" width="9.1796875" style="35"/>
    <col min="12034" max="12034" width="15.7265625" style="35" customWidth="1"/>
    <col min="12035" max="12041" width="9.1796875" style="35"/>
    <col min="12042" max="12044" width="9.7265625" style="35" customWidth="1"/>
    <col min="12045" max="12047" width="0" style="35" hidden="1" customWidth="1"/>
    <col min="12048" max="12048" width="10.453125" style="35" bestFit="1" customWidth="1"/>
    <col min="12049" max="12049" width="45.7265625" style="35" customWidth="1"/>
    <col min="12050" max="12053" width="11.7265625" style="35" customWidth="1"/>
    <col min="12054" max="12289" width="9.1796875" style="35"/>
    <col min="12290" max="12290" width="15.7265625" style="35" customWidth="1"/>
    <col min="12291" max="12297" width="9.1796875" style="35"/>
    <col min="12298" max="12300" width="9.7265625" style="35" customWidth="1"/>
    <col min="12301" max="12303" width="0" style="35" hidden="1" customWidth="1"/>
    <col min="12304" max="12304" width="10.453125" style="35" bestFit="1" customWidth="1"/>
    <col min="12305" max="12305" width="45.7265625" style="35" customWidth="1"/>
    <col min="12306" max="12309" width="11.7265625" style="35" customWidth="1"/>
    <col min="12310" max="12545" width="9.1796875" style="35"/>
    <col min="12546" max="12546" width="15.7265625" style="35" customWidth="1"/>
    <col min="12547" max="12553" width="9.1796875" style="35"/>
    <col min="12554" max="12556" width="9.7265625" style="35" customWidth="1"/>
    <col min="12557" max="12559" width="0" style="35" hidden="1" customWidth="1"/>
    <col min="12560" max="12560" width="10.453125" style="35" bestFit="1" customWidth="1"/>
    <col min="12561" max="12561" width="45.7265625" style="35" customWidth="1"/>
    <col min="12562" max="12565" width="11.7265625" style="35" customWidth="1"/>
    <col min="12566" max="12801" width="9.1796875" style="35"/>
    <col min="12802" max="12802" width="15.7265625" style="35" customWidth="1"/>
    <col min="12803" max="12809" width="9.1796875" style="35"/>
    <col min="12810" max="12812" width="9.7265625" style="35" customWidth="1"/>
    <col min="12813" max="12815" width="0" style="35" hidden="1" customWidth="1"/>
    <col min="12816" max="12816" width="10.453125" style="35" bestFit="1" customWidth="1"/>
    <col min="12817" max="12817" width="45.7265625" style="35" customWidth="1"/>
    <col min="12818" max="12821" width="11.7265625" style="35" customWidth="1"/>
    <col min="12822" max="13057" width="9.1796875" style="35"/>
    <col min="13058" max="13058" width="15.7265625" style="35" customWidth="1"/>
    <col min="13059" max="13065" width="9.1796875" style="35"/>
    <col min="13066" max="13068" width="9.7265625" style="35" customWidth="1"/>
    <col min="13069" max="13071" width="0" style="35" hidden="1" customWidth="1"/>
    <col min="13072" max="13072" width="10.453125" style="35" bestFit="1" customWidth="1"/>
    <col min="13073" max="13073" width="45.7265625" style="35" customWidth="1"/>
    <col min="13074" max="13077" width="11.7265625" style="35" customWidth="1"/>
    <col min="13078" max="13313" width="9.1796875" style="35"/>
    <col min="13314" max="13314" width="15.7265625" style="35" customWidth="1"/>
    <col min="13315" max="13321" width="9.1796875" style="35"/>
    <col min="13322" max="13324" width="9.7265625" style="35" customWidth="1"/>
    <col min="13325" max="13327" width="0" style="35" hidden="1" customWidth="1"/>
    <col min="13328" max="13328" width="10.453125" style="35" bestFit="1" customWidth="1"/>
    <col min="13329" max="13329" width="45.7265625" style="35" customWidth="1"/>
    <col min="13330" max="13333" width="11.7265625" style="35" customWidth="1"/>
    <col min="13334" max="13569" width="9.1796875" style="35"/>
    <col min="13570" max="13570" width="15.7265625" style="35" customWidth="1"/>
    <col min="13571" max="13577" width="9.1796875" style="35"/>
    <col min="13578" max="13580" width="9.7265625" style="35" customWidth="1"/>
    <col min="13581" max="13583" width="0" style="35" hidden="1" customWidth="1"/>
    <col min="13584" max="13584" width="10.453125" style="35" bestFit="1" customWidth="1"/>
    <col min="13585" max="13585" width="45.7265625" style="35" customWidth="1"/>
    <col min="13586" max="13589" width="11.7265625" style="35" customWidth="1"/>
    <col min="13590" max="13825" width="9.1796875" style="35"/>
    <col min="13826" max="13826" width="15.7265625" style="35" customWidth="1"/>
    <col min="13827" max="13833" width="9.1796875" style="35"/>
    <col min="13834" max="13836" width="9.7265625" style="35" customWidth="1"/>
    <col min="13837" max="13839" width="0" style="35" hidden="1" customWidth="1"/>
    <col min="13840" max="13840" width="10.453125" style="35" bestFit="1" customWidth="1"/>
    <col min="13841" max="13841" width="45.7265625" style="35" customWidth="1"/>
    <col min="13842" max="13845" width="11.7265625" style="35" customWidth="1"/>
    <col min="13846" max="14081" width="9.1796875" style="35"/>
    <col min="14082" max="14082" width="15.7265625" style="35" customWidth="1"/>
    <col min="14083" max="14089" width="9.1796875" style="35"/>
    <col min="14090" max="14092" width="9.7265625" style="35" customWidth="1"/>
    <col min="14093" max="14095" width="0" style="35" hidden="1" customWidth="1"/>
    <col min="14096" max="14096" width="10.453125" style="35" bestFit="1" customWidth="1"/>
    <col min="14097" max="14097" width="45.7265625" style="35" customWidth="1"/>
    <col min="14098" max="14101" width="11.7265625" style="35" customWidth="1"/>
    <col min="14102" max="14337" width="9.1796875" style="35"/>
    <col min="14338" max="14338" width="15.7265625" style="35" customWidth="1"/>
    <col min="14339" max="14345" width="9.1796875" style="35"/>
    <col min="14346" max="14348" width="9.7265625" style="35" customWidth="1"/>
    <col min="14349" max="14351" width="0" style="35" hidden="1" customWidth="1"/>
    <col min="14352" max="14352" width="10.453125" style="35" bestFit="1" customWidth="1"/>
    <col min="14353" max="14353" width="45.7265625" style="35" customWidth="1"/>
    <col min="14354" max="14357" width="11.7265625" style="35" customWidth="1"/>
    <col min="14358" max="14593" width="9.1796875" style="35"/>
    <col min="14594" max="14594" width="15.7265625" style="35" customWidth="1"/>
    <col min="14595" max="14601" width="9.1796875" style="35"/>
    <col min="14602" max="14604" width="9.7265625" style="35" customWidth="1"/>
    <col min="14605" max="14607" width="0" style="35" hidden="1" customWidth="1"/>
    <col min="14608" max="14608" width="10.453125" style="35" bestFit="1" customWidth="1"/>
    <col min="14609" max="14609" width="45.7265625" style="35" customWidth="1"/>
    <col min="14610" max="14613" width="11.7265625" style="35" customWidth="1"/>
    <col min="14614" max="14849" width="9.1796875" style="35"/>
    <col min="14850" max="14850" width="15.7265625" style="35" customWidth="1"/>
    <col min="14851" max="14857" width="9.1796875" style="35"/>
    <col min="14858" max="14860" width="9.7265625" style="35" customWidth="1"/>
    <col min="14861" max="14863" width="0" style="35" hidden="1" customWidth="1"/>
    <col min="14864" max="14864" width="10.453125" style="35" bestFit="1" customWidth="1"/>
    <col min="14865" max="14865" width="45.7265625" style="35" customWidth="1"/>
    <col min="14866" max="14869" width="11.7265625" style="35" customWidth="1"/>
    <col min="14870" max="15105" width="9.1796875" style="35"/>
    <col min="15106" max="15106" width="15.7265625" style="35" customWidth="1"/>
    <col min="15107" max="15113" width="9.1796875" style="35"/>
    <col min="15114" max="15116" width="9.7265625" style="35" customWidth="1"/>
    <col min="15117" max="15119" width="0" style="35" hidden="1" customWidth="1"/>
    <col min="15120" max="15120" width="10.453125" style="35" bestFit="1" customWidth="1"/>
    <col min="15121" max="15121" width="45.7265625" style="35" customWidth="1"/>
    <col min="15122" max="15125" width="11.7265625" style="35" customWidth="1"/>
    <col min="15126" max="15361" width="9.1796875" style="35"/>
    <col min="15362" max="15362" width="15.7265625" style="35" customWidth="1"/>
    <col min="15363" max="15369" width="9.1796875" style="35"/>
    <col min="15370" max="15372" width="9.7265625" style="35" customWidth="1"/>
    <col min="15373" max="15375" width="0" style="35" hidden="1" customWidth="1"/>
    <col min="15376" max="15376" width="10.453125" style="35" bestFit="1" customWidth="1"/>
    <col min="15377" max="15377" width="45.7265625" style="35" customWidth="1"/>
    <col min="15378" max="15381" width="11.7265625" style="35" customWidth="1"/>
    <col min="15382" max="15617" width="9.1796875" style="35"/>
    <col min="15618" max="15618" width="15.7265625" style="35" customWidth="1"/>
    <col min="15619" max="15625" width="9.1796875" style="35"/>
    <col min="15626" max="15628" width="9.7265625" style="35" customWidth="1"/>
    <col min="15629" max="15631" width="0" style="35" hidden="1" customWidth="1"/>
    <col min="15632" max="15632" width="10.453125" style="35" bestFit="1" customWidth="1"/>
    <col min="15633" max="15633" width="45.7265625" style="35" customWidth="1"/>
    <col min="15634" max="15637" width="11.7265625" style="35" customWidth="1"/>
    <col min="15638" max="15873" width="9.1796875" style="35"/>
    <col min="15874" max="15874" width="15.7265625" style="35" customWidth="1"/>
    <col min="15875" max="15881" width="9.1796875" style="35"/>
    <col min="15882" max="15884" width="9.7265625" style="35" customWidth="1"/>
    <col min="15885" max="15887" width="0" style="35" hidden="1" customWidth="1"/>
    <col min="15888" max="15888" width="10.453125" style="35" bestFit="1" customWidth="1"/>
    <col min="15889" max="15889" width="45.7265625" style="35" customWidth="1"/>
    <col min="15890" max="15893" width="11.7265625" style="35" customWidth="1"/>
    <col min="15894" max="16129" width="9.1796875" style="35"/>
    <col min="16130" max="16130" width="15.7265625" style="35" customWidth="1"/>
    <col min="16131" max="16137" width="9.1796875" style="35"/>
    <col min="16138" max="16140" width="9.7265625" style="35" customWidth="1"/>
    <col min="16141" max="16143" width="0" style="35" hidden="1" customWidth="1"/>
    <col min="16144" max="16144" width="10.453125" style="35" bestFit="1" customWidth="1"/>
    <col min="16145" max="16145" width="45.7265625" style="35" customWidth="1"/>
    <col min="16146" max="16149" width="11.7265625" style="35" customWidth="1"/>
    <col min="16150" max="16384" width="9.1796875" style="35"/>
  </cols>
  <sheetData>
    <row r="1" spans="1:26" ht="15" customHeight="1" x14ac:dyDescent="0.2">
      <c r="A1" s="195" t="s">
        <v>12</v>
      </c>
      <c r="B1" s="197" t="s">
        <v>29</v>
      </c>
      <c r="C1" s="198"/>
      <c r="D1" s="198"/>
      <c r="E1" s="198"/>
      <c r="F1" s="198"/>
      <c r="G1" s="198"/>
      <c r="H1" s="198"/>
      <c r="I1" s="198"/>
      <c r="J1" s="41"/>
      <c r="K1" s="42"/>
      <c r="L1" s="42"/>
      <c r="M1" s="42"/>
      <c r="N1" s="42"/>
      <c r="O1" s="42"/>
      <c r="P1" s="199" t="s">
        <v>7</v>
      </c>
      <c r="Q1" s="200"/>
      <c r="R1" s="199">
        <v>2017</v>
      </c>
      <c r="S1" s="199"/>
      <c r="T1" s="199">
        <v>2018</v>
      </c>
      <c r="U1" s="199"/>
    </row>
    <row r="2" spans="1:26" ht="23.25" customHeight="1" x14ac:dyDescent="0.2">
      <c r="A2" s="196"/>
      <c r="B2" s="97" t="s">
        <v>131</v>
      </c>
      <c r="C2" s="97" t="s">
        <v>153</v>
      </c>
      <c r="D2" s="116" t="s">
        <v>133</v>
      </c>
      <c r="E2" s="116" t="s">
        <v>134</v>
      </c>
      <c r="F2" s="201" t="s">
        <v>154</v>
      </c>
      <c r="G2" s="201"/>
      <c r="H2" s="201" t="s">
        <v>155</v>
      </c>
      <c r="I2" s="202"/>
      <c r="J2" s="43" t="s">
        <v>132</v>
      </c>
      <c r="K2" s="44" t="s">
        <v>156</v>
      </c>
      <c r="L2" s="45" t="s">
        <v>9</v>
      </c>
      <c r="M2" s="46" t="s">
        <v>6</v>
      </c>
      <c r="N2" s="46" t="s">
        <v>5</v>
      </c>
      <c r="O2" s="47" t="s">
        <v>10</v>
      </c>
      <c r="P2" s="99" t="s">
        <v>11</v>
      </c>
      <c r="Q2" s="100" t="s">
        <v>12</v>
      </c>
      <c r="R2" s="100" t="s">
        <v>13</v>
      </c>
      <c r="S2" s="100" t="s">
        <v>14</v>
      </c>
      <c r="T2" s="100" t="s">
        <v>13</v>
      </c>
      <c r="U2" s="100" t="s">
        <v>14</v>
      </c>
      <c r="W2" s="84"/>
      <c r="X2" s="84"/>
      <c r="Y2" s="84"/>
      <c r="Z2" s="84"/>
    </row>
    <row r="3" spans="1:26" ht="12" x14ac:dyDescent="0.2">
      <c r="A3" s="48" t="str">
        <f t="shared" ref="A3" si="0">P3&amp;" (n="&amp;VLOOKUP(P3,$P$3:$U$30,6,FALSE)&amp;")"</f>
        <v>Scotland (n=1008)</v>
      </c>
      <c r="B3" s="49">
        <f t="shared" ref="B3" si="1">IF(ISERROR(R3/S3*100),"-",R3/S3*100)</f>
        <v>10.99324975891996</v>
      </c>
      <c r="C3" s="49">
        <f t="shared" ref="C3" si="2">IF(ISERROR(T3/U3*100),SUM(1*0.00000001),T3/U3*100)</f>
        <v>13.690476190476192</v>
      </c>
      <c r="D3" s="49">
        <f>50</f>
        <v>50</v>
      </c>
      <c r="E3" s="49">
        <f>50</f>
        <v>50</v>
      </c>
      <c r="F3" s="101">
        <f t="shared" ref="F3" si="3">IF(ISERROR(SUM(1*MID(J3,1,FIND(" - ",J3)-1))),"-",SUM(1*MID(J3,1,FIND(" - ",J3)-1)))</f>
        <v>9</v>
      </c>
      <c r="G3" s="50">
        <f t="shared" ref="G3" si="4">IF(ISERROR(SUM(1*MID(J3,FIND(" - ",J3)+2,LEN(J3)))),"-",SUM(1*MID(J3,FIND(" - ",J3)+2,LEN(J3))))</f>
        <v>13</v>
      </c>
      <c r="H3" s="50">
        <f t="shared" ref="H3" si="5">IF(ISERROR(SUM(1*MID(K3,1,FIND(" - ",K3)-1))),"-",SUM(1*MID(K3,1,FIND(" - ",K3)-1)))</f>
        <v>12</v>
      </c>
      <c r="I3" s="50">
        <f t="shared" ref="I3" si="6">IF(ISERROR(SUM(1*MID(K3,FIND(" - ",K3)+2,LEN(K3)))),"-",SUM(1*MID(K3,FIND(" - ",K3)+2,LEN(K3))))</f>
        <v>16</v>
      </c>
      <c r="J3" s="51" t="str">
        <f t="shared" ref="J3" si="7">IF(AND(S3&gt;0,ROUND(SUM(100*((2*R3+1.96^2)-(1.96*(SQRT(1.96^2+4*R3*(1-(R3/S3))))))/(2*(S3+1.96^2))),0)&lt;0),CONCATENATE(SUM(1*0)," - ",ROUND(SUM(100*((2*R3+1.96^2)+(1.96*(SQRT(1.96^2+4*R3*(1-(R3/S3))))))/(2*(S3+1.96^2))),0)),IF(AND(S3&gt;0,ROUND(SUM(100*((2*R3+1.96^2)-(1.96*(SQRT(1.96^2+4*R3*(1-(R3/S3))))))/(2*(S3+1.96^2))),0)&gt;=0),CONCATENATE(ROUND(SUM(100*((2*R3+1.96^2)-(1.96*(SQRT(1.96^2+4*R3*(1-(R3/S3))))))/(2*(S3+1.96^2))),0)," - ",ROUND(SUM(100*((2*R3+1.96^2)+(1.96*(SQRT(1.96^2+4*R3*(1-(R3/S3))))))/(2*(S3+1.96^2))),0)),""))</f>
        <v>9 - 13</v>
      </c>
      <c r="K3" s="52" t="str">
        <f t="shared" ref="K3" si="8">IF(AND(U3&gt;0,ROUND(SUM(100*((2*T3+1.96^2)-(1.96*(SQRT(1.96^2+4*T3*(1-(T3/U3))))))/(2*(U3+1.96^2))),0)&lt;0),CONCATENATE(SUM(1*0)," - ",ROUND(SUM(100*((2*T3+1.96^2)+(1.96*(SQRT(1.96^2+4*T3*(1-(T3/U3))))))/(2*(U3+1.96^2))),0)),IF(AND(U3&gt;0,ROUND(SUM(100*((2*T3+1.96^2)-(1.96*(SQRT(1.96^2+4*T3*(1-(T3/U3))))))/(2*(U3+1.96^2))),0)&gt;=0),CONCATENATE(ROUND(SUM(100*((2*T3+1.96^2)-(1.96*(SQRT(1.96^2+4*T3*(1-(T3/U3))))))/(2*(U3+1.96^2))),0)," - ",ROUND(SUM(100*((2*T3+1.96^2)+(1.96*(SQRT(1.96^2+4*T3*(1-(T3/U3))))))/(2*(U3+1.96^2))),0)),""))</f>
        <v>12 - 16</v>
      </c>
      <c r="L3" s="53">
        <f t="shared" ref="L3" si="9">C3-B3</f>
        <v>2.6972264315562313</v>
      </c>
      <c r="M3" s="57">
        <f t="shared" ref="M3" si="10">((T3/U3)-(R3/S3))-(NORMSINV(1-(0.05/COUNTA($P$3:$P$32)))*(SQRT((((R3/S3)*(1-(R3/S3)))/S3)+(((T3/U3)*(1-(T3/U3)))/U3))))</f>
        <v>-1.5410208296565885E-2</v>
      </c>
      <c r="N3" s="57">
        <f t="shared" ref="N3" si="11">((T3/U3)-(R3/S3))+(NORMSINV(1-(0.05/COUNTA($P$3:$P$32)))*(SQRT((((R3/S3)*(1-(R3/S3)))/S3)+(((T3/U3)*(1-(T3/U3)))/U3))))</f>
        <v>6.9354736927690508E-2</v>
      </c>
      <c r="O3" s="54">
        <f t="shared" ref="O3" si="12">IF(ISERR(IF(AND(((T3/U3)-(R3/S3))-(NORMSINV(1-(0.05/COUNTA($Q$3:$Q$30)))*(SQRT((((R3/S3)*(1-(R3/S3)))/S3)+(((T3/U3)*(1-(T3/U3)))/U3))))&gt;0,((T3/U3)-(R3/S3))+(NORMSINV(1-(0.05/COUNTA($Q$3:$Q$30)))*(SQRT((((R3/S3)*(1-(R3/S3)))/S3)+(((T3/U3)*(1-(T3/U3)))/U3))))&gt;0),1,IF(AND(((T3/U3)-(R3/S3))-(NORMSINV(1-(0.05/COUNTA($Q$3:$Q$30)))*(SQRT((((R3/S3)*(1-(R3/S3)))/S3)+(((T3/U3)*(1-(T3/U3)))/U3))))&lt;0,((T3/U3)-(R3/S3))+(NORMSINV(1-(0.05/COUNTA($Q$3:$Q$30)))*(SQRT((((R3/S3)*(1-(R3/S3)))/S3)+(((T3/U3)*(1-(T3/U3)))/U3))))&lt;0),-1,0))),"",IF(AND(((T3/U3)-(R3/S3))-(NORMSINV(1-(0.05/COUNTA($Q$3:$Q$30)))*(SQRT((((R3/S3)*(1-(R3/S3)))/S3)+(((T3/U3)*(1-(T3/U3)))/U3))))&gt;0,((T3/U3)-(R3/S3))+(NORMSINV(1-(0.05/COUNTA($Q$3:$Q$30)))*(SQRT((((R3/S3)*(1-(R3/S3)))/S3)+(((T3/U3)*(1-(T3/U3)))/U3))))&gt;0),1,IF(AND(((T3/U3)-(R3/S3))-(NORMSINV(1-(0.05/COUNTA($Q$3:$Q$30)))*(SQRT((((R3/S3)*(1-(R3/S3)))/S3)+(((T3/U3)*(1-(T3/U3)))/U3))))&lt;0,((T3/U3)-(R3/S3))+(NORMSINV(1-(0.05/COUNTA($Q$3:$Q$30)))*(SQRT((((R3/S3)*(1-(R3/S3)))/S3)+(((T3/U3)*(1-(T3/U3)))/U3))))&lt;0),-1,0)))</f>
        <v>0</v>
      </c>
      <c r="P3" s="48" t="s">
        <v>98</v>
      </c>
      <c r="Q3" s="48" t="s">
        <v>113</v>
      </c>
      <c r="R3" s="70">
        <f>SUM(R4:R30)</f>
        <v>114</v>
      </c>
      <c r="S3" s="70">
        <f t="shared" ref="S3:U3" si="13">SUM(S4:S30)</f>
        <v>1037</v>
      </c>
      <c r="T3" s="70">
        <f t="shared" si="13"/>
        <v>138</v>
      </c>
      <c r="U3" s="70">
        <f t="shared" si="13"/>
        <v>1008</v>
      </c>
      <c r="W3" s="83"/>
      <c r="Y3" s="77"/>
      <c r="Z3" s="83"/>
    </row>
    <row r="4" spans="1:26" ht="12" x14ac:dyDescent="0.2">
      <c r="A4" s="48" t="str">
        <f t="shared" ref="A4:A10" si="14">P4&amp;" (n="&amp;VLOOKUP(P4,$P$3:$U$30,6,FALSE)&amp;")"</f>
        <v>PRI (n=19)</v>
      </c>
      <c r="B4" s="49">
        <f t="shared" ref="B4:B30" si="15">IF(ISERROR(R4/S4*100),"-",R4/S4*100)</f>
        <v>5.5555555555555554</v>
      </c>
      <c r="C4" s="49">
        <f t="shared" ref="C4:C30" si="16">IF(ISERROR(T4/U4*100),SUM(1*0.00000001),T4/U4*100)</f>
        <v>26.315789473684209</v>
      </c>
      <c r="D4" s="50">
        <f>50</f>
        <v>50</v>
      </c>
      <c r="E4" s="50">
        <f>50</f>
        <v>50</v>
      </c>
      <c r="F4" s="101">
        <f t="shared" ref="F4:F30" si="17">IF(ISERROR(SUM(1*MID(J4,1,FIND(" - ",J4)-1))),"-",SUM(1*MID(J4,1,FIND(" - ",J4)-1)))</f>
        <v>2</v>
      </c>
      <c r="G4" s="50">
        <f t="shared" ref="G4:G30" si="18">IF(ISERROR(SUM(1*MID(J4,FIND(" - ",J4)+2,LEN(J4)))),"-",SUM(1*MID(J4,FIND(" - ",J4)+2,LEN(J4))))</f>
        <v>18</v>
      </c>
      <c r="H4" s="50">
        <f t="shared" ref="H4:H30" si="19">IF(ISERROR(SUM(1*MID(K4,1,FIND(" - ",K4)-1))),"-",SUM(1*MID(K4,1,FIND(" - ",K4)-1)))</f>
        <v>12</v>
      </c>
      <c r="I4" s="50">
        <f t="shared" ref="I4:I30" si="20">IF(ISERROR(SUM(1*MID(K4,FIND(" - ",K4)+2,LEN(K4)))),"-",SUM(1*MID(K4,FIND(" - ",K4)+2,LEN(K4))))</f>
        <v>49</v>
      </c>
      <c r="J4" s="55" t="str">
        <f t="shared" ref="J4:J30" si="21">IF(AND(S4&gt;0,ROUND(SUM(100*((2*R4+1.96^2)-(1.96*(SQRT(1.96^2+4*R4*(1-(R4/S4))))))/(2*(S4+1.96^2))),0)&lt;0),CONCATENATE(SUM(1*0)," - ",ROUND(SUM(100*((2*R4+1.96^2)+(1.96*(SQRT(1.96^2+4*R4*(1-(R4/S4))))))/(2*(S4+1.96^2))),0)),IF(AND(S4&gt;0,ROUND(SUM(100*((2*R4+1.96^2)-(1.96*(SQRT(1.96^2+4*R4*(1-(R4/S4))))))/(2*(S4+1.96^2))),0)&gt;=0),CONCATENATE(ROUND(SUM(100*((2*R4+1.96^2)-(1.96*(SQRT(1.96^2+4*R4*(1-(R4/S4))))))/(2*(S4+1.96^2))),0)," - ",ROUND(SUM(100*((2*R4+1.96^2)+(1.96*(SQRT(1.96^2+4*R4*(1-(R4/S4))))))/(2*(S4+1.96^2))),0)),""))</f>
        <v>2 - 18</v>
      </c>
      <c r="K4" s="52" t="str">
        <f t="shared" ref="K4:K30" si="22">IF(AND(U4&gt;0,ROUND(SUM(100*((2*T4+1.96^2)-(1.96*(SQRT(1.96^2+4*T4*(1-(T4/U4))))))/(2*(U4+1.96^2))),0)&lt;0),CONCATENATE(SUM(1*0)," - ",ROUND(SUM(100*((2*T4+1.96^2)+(1.96*(SQRT(1.96^2+4*T4*(1-(T4/U4))))))/(2*(U4+1.96^2))),0)),IF(AND(U4&gt;0,ROUND(SUM(100*((2*T4+1.96^2)-(1.96*(SQRT(1.96^2+4*T4*(1-(T4/U4))))))/(2*(U4+1.96^2))),0)&gt;=0),CONCATENATE(ROUND(SUM(100*((2*T4+1.96^2)-(1.96*(SQRT(1.96^2+4*T4*(1-(T4/U4))))))/(2*(U4+1.96^2))),0)," - ",ROUND(SUM(100*((2*T4+1.96^2)+(1.96*(SQRT(1.96^2+4*T4*(1-(T4/U4))))))/(2*(U4+1.96^2))),0)),""))</f>
        <v>12 - 49</v>
      </c>
      <c r="L4" s="53">
        <f t="shared" ref="L4:L30" si="23">C4-B4</f>
        <v>20.760233918128655</v>
      </c>
      <c r="M4" s="57">
        <f t="shared" ref="M4:M30" si="24">((T4/U4)-(R4/S4))-(NORMSINV(1-(0.05/COUNTA($P$3:$P$32)))*(SQRT((((R4/S4)*(1-(R4/S4)))/S4)+(((T4/U4)*(1-(T4/U4)))/U4))))</f>
        <v>-0.107067224797636</v>
      </c>
      <c r="N4" s="57">
        <f t="shared" ref="N4:N30" si="25">((T4/U4)-(R4/S4))+(NORMSINV(1-(0.05/COUNTA($P$3:$P$32)))*(SQRT((((R4/S4)*(1-(R4/S4)))/S4)+(((T4/U4)*(1-(T4/U4)))/U4))))</f>
        <v>0.52227190316020911</v>
      </c>
      <c r="O4" s="54">
        <f t="shared" ref="O4:O30" si="26">IF(ISERR(IF(AND(((T4/U4)-(R4/S4))-(NORMSINV(1-(0.05/COUNTA($Q$3:$Q$30)))*(SQRT((((R4/S4)*(1-(R4/S4)))/S4)+(((T4/U4)*(1-(T4/U4)))/U4))))&gt;0,((T4/U4)-(R4/S4))+(NORMSINV(1-(0.05/COUNTA($Q$3:$Q$30)))*(SQRT((((R4/S4)*(1-(R4/S4)))/S4)+(((T4/U4)*(1-(T4/U4)))/U4))))&gt;0),1,IF(AND(((T4/U4)-(R4/S4))-(NORMSINV(1-(0.05/COUNTA($Q$3:$Q$30)))*(SQRT((((R4/S4)*(1-(R4/S4)))/S4)+(((T4/U4)*(1-(T4/U4)))/U4))))&lt;0,((T4/U4)-(R4/S4))+(NORMSINV(1-(0.05/COUNTA($Q$3:$Q$30)))*(SQRT((((R4/S4)*(1-(R4/S4)))/S4)+(((T4/U4)*(1-(T4/U4)))/U4))))&lt;0),-1,0))),"",IF(AND(((T4/U4)-(R4/S4))-(NORMSINV(1-(0.05/COUNTA($Q$3:$Q$30)))*(SQRT((((R4/S4)*(1-(R4/S4)))/S4)+(((T4/U4)*(1-(T4/U4)))/U4))))&gt;0,((T4/U4)-(R4/S4))+(NORMSINV(1-(0.05/COUNTA($Q$3:$Q$30)))*(SQRT((((R4/S4)*(1-(R4/S4)))/S4)+(((T4/U4)*(1-(T4/U4)))/U4))))&gt;0),1,IF(AND(((T4/U4)-(R4/S4))-(NORMSINV(1-(0.05/COUNTA($Q$3:$Q$30)))*(SQRT((((R4/S4)*(1-(R4/S4)))/S4)+(((T4/U4)*(1-(T4/U4)))/U4))))&lt;0,((T4/U4)-(R4/S4))+(NORMSINV(1-(0.05/COUNTA($Q$3:$Q$30)))*(SQRT((((R4/S4)*(1-(R4/S4)))/S4)+(((T4/U4)*(1-(T4/U4)))/U4))))&lt;0),-1,0)))</f>
        <v>0</v>
      </c>
      <c r="P4" s="48" t="s">
        <v>94</v>
      </c>
      <c r="Q4" s="48" t="s">
        <v>93</v>
      </c>
      <c r="R4" s="70">
        <v>2</v>
      </c>
      <c r="S4" s="70">
        <v>36</v>
      </c>
      <c r="T4" s="70">
        <v>5</v>
      </c>
      <c r="U4" s="70">
        <v>19</v>
      </c>
      <c r="W4" s="83"/>
      <c r="Y4" s="77"/>
      <c r="Z4" s="83"/>
    </row>
    <row r="5" spans="1:26" ht="12" x14ac:dyDescent="0.2">
      <c r="A5" s="48" t="str">
        <f t="shared" si="14"/>
        <v>RIE (n=121)</v>
      </c>
      <c r="B5" s="49">
        <f t="shared" si="15"/>
        <v>30.4</v>
      </c>
      <c r="C5" s="49">
        <f t="shared" si="16"/>
        <v>24.793388429752067</v>
      </c>
      <c r="D5" s="50">
        <f>50</f>
        <v>50</v>
      </c>
      <c r="E5" s="50">
        <f>50</f>
        <v>50</v>
      </c>
      <c r="F5" s="101">
        <f t="shared" si="17"/>
        <v>23</v>
      </c>
      <c r="G5" s="50">
        <f t="shared" si="18"/>
        <v>39</v>
      </c>
      <c r="H5" s="50">
        <f t="shared" si="19"/>
        <v>18</v>
      </c>
      <c r="I5" s="50">
        <f t="shared" si="20"/>
        <v>33</v>
      </c>
      <c r="J5" s="55" t="str">
        <f t="shared" si="21"/>
        <v>23 - 39</v>
      </c>
      <c r="K5" s="52" t="str">
        <f t="shared" si="22"/>
        <v>18 - 33</v>
      </c>
      <c r="L5" s="53">
        <f t="shared" si="23"/>
        <v>-5.6066115702479316</v>
      </c>
      <c r="M5" s="57">
        <f t="shared" si="24"/>
        <v>-0.22175663858529177</v>
      </c>
      <c r="N5" s="57">
        <f t="shared" si="25"/>
        <v>0.10962440718033312</v>
      </c>
      <c r="O5" s="54">
        <f t="shared" si="26"/>
        <v>0</v>
      </c>
      <c r="P5" s="48" t="s">
        <v>76</v>
      </c>
      <c r="Q5" s="48" t="s">
        <v>75</v>
      </c>
      <c r="R5" s="70">
        <v>38</v>
      </c>
      <c r="S5" s="70">
        <v>125</v>
      </c>
      <c r="T5" s="70">
        <v>30</v>
      </c>
      <c r="U5" s="70">
        <v>121</v>
      </c>
      <c r="W5" s="83"/>
      <c r="Y5" s="77"/>
      <c r="Z5" s="83"/>
    </row>
    <row r="6" spans="1:26" ht="12" x14ac:dyDescent="0.2">
      <c r="A6" s="48" t="str">
        <f t="shared" si="14"/>
        <v>FVRH (n=41)</v>
      </c>
      <c r="B6" s="49">
        <f t="shared" si="15"/>
        <v>2.1739130434782608</v>
      </c>
      <c r="C6" s="49">
        <f t="shared" si="16"/>
        <v>19.512195121951219</v>
      </c>
      <c r="D6" s="50">
        <f>50</f>
        <v>50</v>
      </c>
      <c r="E6" s="50">
        <f>50</f>
        <v>50</v>
      </c>
      <c r="F6" s="101">
        <f t="shared" si="17"/>
        <v>0</v>
      </c>
      <c r="G6" s="50">
        <f t="shared" si="18"/>
        <v>11</v>
      </c>
      <c r="H6" s="50">
        <f t="shared" si="19"/>
        <v>10</v>
      </c>
      <c r="I6" s="50">
        <f t="shared" si="20"/>
        <v>34</v>
      </c>
      <c r="J6" s="55" t="str">
        <f t="shared" si="21"/>
        <v>0 - 11</v>
      </c>
      <c r="K6" s="52" t="str">
        <f t="shared" si="22"/>
        <v>10 - 34</v>
      </c>
      <c r="L6" s="53">
        <f t="shared" si="23"/>
        <v>17.338282078472957</v>
      </c>
      <c r="M6" s="57">
        <f t="shared" si="24"/>
        <v>-1.7522710306583561E-2</v>
      </c>
      <c r="N6" s="57">
        <f t="shared" si="25"/>
        <v>0.3642883518760428</v>
      </c>
      <c r="O6" s="54">
        <f t="shared" si="26"/>
        <v>0</v>
      </c>
      <c r="P6" s="48" t="s">
        <v>103</v>
      </c>
      <c r="Q6" s="48" t="s">
        <v>45</v>
      </c>
      <c r="R6" s="70">
        <v>1</v>
      </c>
      <c r="S6" s="70">
        <v>46</v>
      </c>
      <c r="T6" s="70">
        <v>8</v>
      </c>
      <c r="U6" s="70">
        <v>41</v>
      </c>
      <c r="W6" s="83"/>
      <c r="Y6" s="77"/>
      <c r="Z6" s="83"/>
    </row>
    <row r="7" spans="1:26" ht="12" x14ac:dyDescent="0.2">
      <c r="A7" s="48" t="str">
        <f t="shared" si="14"/>
        <v>ARI (n=127)</v>
      </c>
      <c r="B7" s="49">
        <f t="shared" si="15"/>
        <v>20.325203252032519</v>
      </c>
      <c r="C7" s="49">
        <f t="shared" si="16"/>
        <v>18.897637795275589</v>
      </c>
      <c r="D7" s="50">
        <f>50</f>
        <v>50</v>
      </c>
      <c r="E7" s="50">
        <f>50</f>
        <v>50</v>
      </c>
      <c r="F7" s="101">
        <f t="shared" si="17"/>
        <v>14</v>
      </c>
      <c r="G7" s="50">
        <f t="shared" si="18"/>
        <v>28</v>
      </c>
      <c r="H7" s="50">
        <f t="shared" si="19"/>
        <v>13</v>
      </c>
      <c r="I7" s="50">
        <f t="shared" si="20"/>
        <v>27</v>
      </c>
      <c r="J7" s="55" t="str">
        <f t="shared" si="21"/>
        <v>14 - 28</v>
      </c>
      <c r="K7" s="52" t="str">
        <f t="shared" si="22"/>
        <v>13 - 27</v>
      </c>
      <c r="L7" s="53">
        <f t="shared" si="23"/>
        <v>-1.4275654567569305</v>
      </c>
      <c r="M7" s="57">
        <f t="shared" si="24"/>
        <v>-0.16064208315143705</v>
      </c>
      <c r="N7" s="57">
        <f t="shared" si="25"/>
        <v>0.13209077401629846</v>
      </c>
      <c r="O7" s="54">
        <f t="shared" si="26"/>
        <v>0</v>
      </c>
      <c r="P7" s="48" t="s">
        <v>100</v>
      </c>
      <c r="Q7" s="48" t="s">
        <v>47</v>
      </c>
      <c r="R7" s="70">
        <v>25</v>
      </c>
      <c r="S7" s="70">
        <v>123</v>
      </c>
      <c r="T7" s="70">
        <v>24</v>
      </c>
      <c r="U7" s="70">
        <v>127</v>
      </c>
      <c r="W7" s="83"/>
      <c r="Y7" s="77"/>
      <c r="Z7" s="83"/>
    </row>
    <row r="8" spans="1:26" ht="12" x14ac:dyDescent="0.2">
      <c r="A8" s="48" t="str">
        <f t="shared" si="14"/>
        <v>DGRI (n=30)</v>
      </c>
      <c r="B8" s="49">
        <f t="shared" si="15"/>
        <v>0</v>
      </c>
      <c r="C8" s="49">
        <f t="shared" si="16"/>
        <v>16.666666666666664</v>
      </c>
      <c r="D8" s="50">
        <f>50</f>
        <v>50</v>
      </c>
      <c r="E8" s="50">
        <f>50</f>
        <v>50</v>
      </c>
      <c r="F8" s="101">
        <f t="shared" si="17"/>
        <v>0</v>
      </c>
      <c r="G8" s="50">
        <f t="shared" si="18"/>
        <v>18</v>
      </c>
      <c r="H8" s="50">
        <f t="shared" si="19"/>
        <v>7</v>
      </c>
      <c r="I8" s="50">
        <f t="shared" si="20"/>
        <v>34</v>
      </c>
      <c r="J8" s="55" t="str">
        <f t="shared" si="21"/>
        <v>0 - 18</v>
      </c>
      <c r="K8" s="52" t="str">
        <f t="shared" si="22"/>
        <v>7 - 34</v>
      </c>
      <c r="L8" s="53">
        <f t="shared" si="23"/>
        <v>16.666666666666664</v>
      </c>
      <c r="M8" s="57">
        <f t="shared" si="24"/>
        <v>-3.1587298056593188E-2</v>
      </c>
      <c r="N8" s="57">
        <f t="shared" si="25"/>
        <v>0.36492063138992648</v>
      </c>
      <c r="O8" s="54">
        <f t="shared" si="26"/>
        <v>0</v>
      </c>
      <c r="P8" s="48" t="s">
        <v>39</v>
      </c>
      <c r="Q8" s="48" t="s">
        <v>38</v>
      </c>
      <c r="R8" s="70">
        <v>0</v>
      </c>
      <c r="S8" s="70">
        <v>17</v>
      </c>
      <c r="T8" s="70">
        <v>5</v>
      </c>
      <c r="U8" s="70">
        <v>30</v>
      </c>
      <c r="W8" s="83"/>
      <c r="Y8" s="77"/>
      <c r="Z8" s="83"/>
    </row>
    <row r="9" spans="1:26" ht="12" x14ac:dyDescent="0.2">
      <c r="A9" s="48" t="str">
        <f t="shared" si="14"/>
        <v>Borders (n=20)</v>
      </c>
      <c r="B9" s="49">
        <f t="shared" si="15"/>
        <v>0</v>
      </c>
      <c r="C9" s="49">
        <f t="shared" si="16"/>
        <v>15</v>
      </c>
      <c r="D9" s="50">
        <f>50</f>
        <v>50</v>
      </c>
      <c r="E9" s="50">
        <f>50</f>
        <v>50</v>
      </c>
      <c r="F9" s="101">
        <f t="shared" si="17"/>
        <v>0</v>
      </c>
      <c r="G9" s="50">
        <f t="shared" si="18"/>
        <v>19</v>
      </c>
      <c r="H9" s="50">
        <f t="shared" si="19"/>
        <v>5</v>
      </c>
      <c r="I9" s="50">
        <f t="shared" si="20"/>
        <v>36</v>
      </c>
      <c r="J9" s="55" t="str">
        <f t="shared" si="21"/>
        <v>0 - 19</v>
      </c>
      <c r="K9" s="52" t="str">
        <f t="shared" si="22"/>
        <v>5 - 36</v>
      </c>
      <c r="L9" s="53">
        <f t="shared" si="23"/>
        <v>15</v>
      </c>
      <c r="M9" s="57">
        <f t="shared" si="24"/>
        <v>-8.2642390259670601E-2</v>
      </c>
      <c r="N9" s="57">
        <f t="shared" si="25"/>
        <v>0.38264239025967062</v>
      </c>
      <c r="O9" s="54">
        <f t="shared" si="26"/>
        <v>0</v>
      </c>
      <c r="P9" s="48" t="s">
        <v>15</v>
      </c>
      <c r="Q9" s="48" t="s">
        <v>36</v>
      </c>
      <c r="R9" s="70">
        <v>0</v>
      </c>
      <c r="S9" s="70">
        <v>16</v>
      </c>
      <c r="T9" s="70">
        <v>3</v>
      </c>
      <c r="U9" s="70">
        <v>20</v>
      </c>
      <c r="W9" s="83"/>
      <c r="Y9" s="77"/>
      <c r="Z9" s="83"/>
    </row>
    <row r="10" spans="1:26" ht="12" x14ac:dyDescent="0.2">
      <c r="A10" s="48" t="str">
        <f t="shared" si="14"/>
        <v>Monklands (n=47)</v>
      </c>
      <c r="B10" s="49">
        <f t="shared" si="15"/>
        <v>17.948717948717949</v>
      </c>
      <c r="C10" s="49">
        <f t="shared" si="16"/>
        <v>14.893617021276595</v>
      </c>
      <c r="D10" s="50">
        <f>50</f>
        <v>50</v>
      </c>
      <c r="E10" s="50">
        <f>50</f>
        <v>50</v>
      </c>
      <c r="F10" s="101">
        <f t="shared" si="17"/>
        <v>9</v>
      </c>
      <c r="G10" s="50">
        <f t="shared" si="18"/>
        <v>33</v>
      </c>
      <c r="H10" s="50">
        <f t="shared" si="19"/>
        <v>7</v>
      </c>
      <c r="I10" s="50">
        <f t="shared" si="20"/>
        <v>28</v>
      </c>
      <c r="J10" s="55" t="str">
        <f t="shared" si="21"/>
        <v>9 - 33</v>
      </c>
      <c r="K10" s="52" t="str">
        <f t="shared" si="22"/>
        <v>7 - 28</v>
      </c>
      <c r="L10" s="53">
        <f t="shared" si="23"/>
        <v>-3.0551009274413534</v>
      </c>
      <c r="M10" s="57">
        <f t="shared" si="24"/>
        <v>-0.2649763759224899</v>
      </c>
      <c r="N10" s="57">
        <f t="shared" si="25"/>
        <v>0.20387435737366286</v>
      </c>
      <c r="O10" s="54">
        <f t="shared" si="26"/>
        <v>0</v>
      </c>
      <c r="P10" s="48" t="s">
        <v>72</v>
      </c>
      <c r="Q10" s="48" t="s">
        <v>71</v>
      </c>
      <c r="R10" s="70">
        <v>7</v>
      </c>
      <c r="S10" s="70">
        <v>39</v>
      </c>
      <c r="T10" s="70">
        <v>7</v>
      </c>
      <c r="U10" s="70">
        <v>47</v>
      </c>
      <c r="W10" s="83"/>
      <c r="Y10" s="77"/>
      <c r="Z10" s="83"/>
    </row>
    <row r="11" spans="1:26" ht="12" x14ac:dyDescent="0.2">
      <c r="A11" s="48" t="str">
        <f>P11&amp;" 5 (n="&amp;VLOOKUP(P11,$P$3:$U$30,6,FALSE)&amp;")"</f>
        <v>VHK 5 (n=75)</v>
      </c>
      <c r="B11" s="49">
        <f t="shared" si="15"/>
        <v>5</v>
      </c>
      <c r="C11" s="49">
        <f t="shared" si="16"/>
        <v>14.666666666666666</v>
      </c>
      <c r="D11" s="50">
        <f>50</f>
        <v>50</v>
      </c>
      <c r="E11" s="50">
        <f>50</f>
        <v>50</v>
      </c>
      <c r="F11" s="101">
        <f t="shared" si="17"/>
        <v>2</v>
      </c>
      <c r="G11" s="50">
        <f t="shared" si="18"/>
        <v>14</v>
      </c>
      <c r="H11" s="50">
        <f t="shared" si="19"/>
        <v>8</v>
      </c>
      <c r="I11" s="50">
        <f t="shared" si="20"/>
        <v>24</v>
      </c>
      <c r="J11" s="55" t="str">
        <f t="shared" si="21"/>
        <v>2 - 14</v>
      </c>
      <c r="K11" s="52" t="str">
        <f t="shared" si="22"/>
        <v>8 - 24</v>
      </c>
      <c r="L11" s="53">
        <f t="shared" si="23"/>
        <v>9.6666666666666661</v>
      </c>
      <c r="M11" s="57">
        <f t="shared" si="24"/>
        <v>-4.7861425450048775E-2</v>
      </c>
      <c r="N11" s="57">
        <f t="shared" si="25"/>
        <v>0.24119475878338209</v>
      </c>
      <c r="O11" s="54">
        <f t="shared" si="26"/>
        <v>0</v>
      </c>
      <c r="P11" s="48" t="s">
        <v>99</v>
      </c>
      <c r="Q11" s="48" t="s">
        <v>114</v>
      </c>
      <c r="R11" s="70">
        <v>3</v>
      </c>
      <c r="S11" s="70">
        <v>60</v>
      </c>
      <c r="T11" s="70">
        <v>11</v>
      </c>
      <c r="U11" s="70">
        <v>75</v>
      </c>
      <c r="W11" s="83"/>
      <c r="Y11" s="77"/>
      <c r="Z11" s="83"/>
    </row>
    <row r="12" spans="1:26" ht="12" x14ac:dyDescent="0.2">
      <c r="A12" s="48" t="str">
        <f t="shared" ref="A12:A19" si="27">P12&amp;" (n="&amp;VLOOKUP(P12,$P$3:$U$30,6,FALSE)&amp;")"</f>
        <v>QUEH (n=207)</v>
      </c>
      <c r="B12" s="49">
        <f t="shared" si="15"/>
        <v>3.5532994923857872</v>
      </c>
      <c r="C12" s="49">
        <f t="shared" si="16"/>
        <v>13.043478260869565</v>
      </c>
      <c r="D12" s="50">
        <f>50</f>
        <v>50</v>
      </c>
      <c r="E12" s="50">
        <f>50</f>
        <v>50</v>
      </c>
      <c r="F12" s="101">
        <f t="shared" si="17"/>
        <v>2</v>
      </c>
      <c r="G12" s="50">
        <f t="shared" si="18"/>
        <v>7</v>
      </c>
      <c r="H12" s="50">
        <f t="shared" si="19"/>
        <v>9</v>
      </c>
      <c r="I12" s="50">
        <f t="shared" si="20"/>
        <v>18</v>
      </c>
      <c r="J12" s="55" t="str">
        <f t="shared" si="21"/>
        <v>2 - 7</v>
      </c>
      <c r="K12" s="52" t="str">
        <f t="shared" si="22"/>
        <v>9 - 18</v>
      </c>
      <c r="L12" s="53">
        <f t="shared" si="23"/>
        <v>9.4901787684837764</v>
      </c>
      <c r="M12" s="57">
        <f t="shared" si="24"/>
        <v>1.6615669831569091E-2</v>
      </c>
      <c r="N12" s="57">
        <f t="shared" si="25"/>
        <v>0.17318790553810648</v>
      </c>
      <c r="O12" s="54">
        <f t="shared" si="26"/>
        <v>1</v>
      </c>
      <c r="P12" s="48" t="s">
        <v>157</v>
      </c>
      <c r="Q12" s="48" t="s">
        <v>120</v>
      </c>
      <c r="R12" s="70">
        <v>7</v>
      </c>
      <c r="S12" s="70">
        <v>197</v>
      </c>
      <c r="T12" s="70">
        <v>27</v>
      </c>
      <c r="U12" s="70">
        <v>207</v>
      </c>
      <c r="W12" s="83"/>
      <c r="Y12" s="77"/>
      <c r="Z12" s="83"/>
    </row>
    <row r="13" spans="1:26" ht="12" x14ac:dyDescent="0.2">
      <c r="A13" s="48" t="str">
        <f t="shared" si="27"/>
        <v>Hairmyres (n=31)</v>
      </c>
      <c r="B13" s="49">
        <f t="shared" si="15"/>
        <v>8.8235294117647065</v>
      </c>
      <c r="C13" s="49">
        <f t="shared" si="16"/>
        <v>12.903225806451612</v>
      </c>
      <c r="D13" s="50">
        <f>50</f>
        <v>50</v>
      </c>
      <c r="E13" s="50">
        <f>50</f>
        <v>50</v>
      </c>
      <c r="F13" s="101">
        <f t="shared" si="17"/>
        <v>3</v>
      </c>
      <c r="G13" s="50">
        <f t="shared" si="18"/>
        <v>23</v>
      </c>
      <c r="H13" s="50">
        <f t="shared" si="19"/>
        <v>5</v>
      </c>
      <c r="I13" s="50">
        <f t="shared" si="20"/>
        <v>29</v>
      </c>
      <c r="J13" s="55" t="str">
        <f t="shared" si="21"/>
        <v>3 - 23</v>
      </c>
      <c r="K13" s="52" t="str">
        <f t="shared" si="22"/>
        <v>5 - 29</v>
      </c>
      <c r="L13" s="53">
        <f t="shared" si="23"/>
        <v>4.0796963946869056</v>
      </c>
      <c r="M13" s="57">
        <f t="shared" si="24"/>
        <v>-0.18473801361012476</v>
      </c>
      <c r="N13" s="57">
        <f t="shared" si="25"/>
        <v>0.26633194150386286</v>
      </c>
      <c r="O13" s="54">
        <f t="shared" si="26"/>
        <v>0</v>
      </c>
      <c r="P13" s="48" t="s">
        <v>69</v>
      </c>
      <c r="Q13" s="48" t="s">
        <v>68</v>
      </c>
      <c r="R13" s="70">
        <v>3</v>
      </c>
      <c r="S13" s="70">
        <v>34</v>
      </c>
      <c r="T13" s="70">
        <v>4</v>
      </c>
      <c r="U13" s="70">
        <v>31</v>
      </c>
      <c r="W13" s="83"/>
      <c r="Y13" s="77"/>
      <c r="Z13" s="83"/>
    </row>
    <row r="14" spans="1:26" ht="12" x14ac:dyDescent="0.2">
      <c r="A14" s="48" t="str">
        <f t="shared" si="27"/>
        <v>Raigmore (n=32)</v>
      </c>
      <c r="B14" s="49">
        <f t="shared" si="15"/>
        <v>4</v>
      </c>
      <c r="C14" s="49">
        <f t="shared" si="16"/>
        <v>9.375</v>
      </c>
      <c r="D14" s="50">
        <f>50</f>
        <v>50</v>
      </c>
      <c r="E14" s="50">
        <f>50</f>
        <v>50</v>
      </c>
      <c r="F14" s="101">
        <f t="shared" si="17"/>
        <v>1</v>
      </c>
      <c r="G14" s="50">
        <f t="shared" si="18"/>
        <v>20</v>
      </c>
      <c r="H14" s="50">
        <f t="shared" si="19"/>
        <v>3</v>
      </c>
      <c r="I14" s="50">
        <f t="shared" si="20"/>
        <v>24</v>
      </c>
      <c r="J14" s="55" t="str">
        <f t="shared" si="21"/>
        <v>1 - 20</v>
      </c>
      <c r="K14" s="52" t="str">
        <f t="shared" si="22"/>
        <v>3 - 24</v>
      </c>
      <c r="L14" s="53">
        <f t="shared" si="23"/>
        <v>5.375</v>
      </c>
      <c r="M14" s="57">
        <f t="shared" si="24"/>
        <v>-0.13487927916780187</v>
      </c>
      <c r="N14" s="57">
        <f t="shared" si="25"/>
        <v>0.24237927916780186</v>
      </c>
      <c r="O14" s="54">
        <f t="shared" si="26"/>
        <v>0</v>
      </c>
      <c r="P14" s="48" t="s">
        <v>66</v>
      </c>
      <c r="Q14" s="48" t="s">
        <v>65</v>
      </c>
      <c r="R14" s="70">
        <v>1</v>
      </c>
      <c r="S14" s="70">
        <v>25</v>
      </c>
      <c r="T14" s="70">
        <v>3</v>
      </c>
      <c r="U14" s="70">
        <v>32</v>
      </c>
      <c r="W14" s="83"/>
      <c r="Y14" s="77"/>
      <c r="Z14" s="83"/>
    </row>
    <row r="15" spans="1:26" ht="12" x14ac:dyDescent="0.2">
      <c r="A15" s="48" t="str">
        <f t="shared" si="27"/>
        <v>Wishaw (n=38)</v>
      </c>
      <c r="B15" s="49">
        <f t="shared" si="15"/>
        <v>7.8431372549019605</v>
      </c>
      <c r="C15" s="49">
        <f t="shared" si="16"/>
        <v>7.8947368421052628</v>
      </c>
      <c r="D15" s="50">
        <f>50</f>
        <v>50</v>
      </c>
      <c r="E15" s="50">
        <f>50</f>
        <v>50</v>
      </c>
      <c r="F15" s="101">
        <f t="shared" si="17"/>
        <v>3</v>
      </c>
      <c r="G15" s="50">
        <f t="shared" si="18"/>
        <v>19</v>
      </c>
      <c r="H15" s="50">
        <f t="shared" si="19"/>
        <v>3</v>
      </c>
      <c r="I15" s="50">
        <f t="shared" si="20"/>
        <v>21</v>
      </c>
      <c r="J15" s="55" t="str">
        <f t="shared" si="21"/>
        <v>3 - 19</v>
      </c>
      <c r="K15" s="52" t="str">
        <f t="shared" si="22"/>
        <v>3 - 21</v>
      </c>
      <c r="L15" s="53">
        <f t="shared" si="23"/>
        <v>5.1599587203302377E-2</v>
      </c>
      <c r="M15" s="57">
        <f t="shared" si="24"/>
        <v>-0.16764405952525946</v>
      </c>
      <c r="N15" s="57">
        <f t="shared" si="25"/>
        <v>0.1686760512693255</v>
      </c>
      <c r="O15" s="54">
        <f t="shared" si="26"/>
        <v>0</v>
      </c>
      <c r="P15" s="48" t="s">
        <v>74</v>
      </c>
      <c r="Q15" s="48" t="s">
        <v>73</v>
      </c>
      <c r="R15" s="70">
        <v>4</v>
      </c>
      <c r="S15" s="70">
        <v>51</v>
      </c>
      <c r="T15" s="70">
        <v>3</v>
      </c>
      <c r="U15" s="70">
        <v>38</v>
      </c>
      <c r="W15" s="83"/>
      <c r="Y15" s="77"/>
      <c r="Z15" s="83"/>
    </row>
    <row r="16" spans="1:26" ht="12" x14ac:dyDescent="0.2">
      <c r="A16" s="48" t="str">
        <f t="shared" si="27"/>
        <v>Crosshouse (n=69)</v>
      </c>
      <c r="B16" s="49">
        <f t="shared" si="15"/>
        <v>8.8607594936708853</v>
      </c>
      <c r="C16" s="49">
        <f t="shared" si="16"/>
        <v>5.7971014492753623</v>
      </c>
      <c r="D16" s="50">
        <f>50</f>
        <v>50</v>
      </c>
      <c r="E16" s="50">
        <f>50</f>
        <v>50</v>
      </c>
      <c r="F16" s="101">
        <f t="shared" si="17"/>
        <v>4</v>
      </c>
      <c r="G16" s="50">
        <f t="shared" si="18"/>
        <v>17</v>
      </c>
      <c r="H16" s="50">
        <f t="shared" si="19"/>
        <v>2</v>
      </c>
      <c r="I16" s="50">
        <f t="shared" si="20"/>
        <v>14</v>
      </c>
      <c r="J16" s="55" t="str">
        <f t="shared" si="21"/>
        <v>4 - 17</v>
      </c>
      <c r="K16" s="52" t="str">
        <f t="shared" si="22"/>
        <v>2 - 14</v>
      </c>
      <c r="L16" s="53">
        <f t="shared" si="23"/>
        <v>-3.063658044395523</v>
      </c>
      <c r="M16" s="57">
        <f t="shared" si="24"/>
        <v>-0.15472459471346811</v>
      </c>
      <c r="N16" s="57">
        <f t="shared" si="25"/>
        <v>9.345143382555765E-2</v>
      </c>
      <c r="O16" s="54">
        <f t="shared" si="26"/>
        <v>0</v>
      </c>
      <c r="P16" s="48" t="s">
        <v>34</v>
      </c>
      <c r="Q16" s="48" t="s">
        <v>33</v>
      </c>
      <c r="R16" s="70">
        <v>7</v>
      </c>
      <c r="S16" s="70">
        <v>79</v>
      </c>
      <c r="T16" s="70">
        <v>4</v>
      </c>
      <c r="U16" s="70">
        <v>69</v>
      </c>
      <c r="W16" s="83"/>
      <c r="Y16" s="77"/>
      <c r="Z16" s="83"/>
    </row>
    <row r="17" spans="1:26" ht="12" x14ac:dyDescent="0.2">
      <c r="A17" s="48" t="str">
        <f t="shared" si="27"/>
        <v>GRI (n=18)</v>
      </c>
      <c r="B17" s="49">
        <f t="shared" si="15"/>
        <v>27.27272727272727</v>
      </c>
      <c r="C17" s="49">
        <f t="shared" si="16"/>
        <v>5.5555555555555554</v>
      </c>
      <c r="D17" s="50">
        <f>50</f>
        <v>50</v>
      </c>
      <c r="E17" s="50">
        <f>50</f>
        <v>50</v>
      </c>
      <c r="F17" s="101">
        <f t="shared" si="17"/>
        <v>13</v>
      </c>
      <c r="G17" s="50">
        <f t="shared" si="18"/>
        <v>48</v>
      </c>
      <c r="H17" s="50">
        <f t="shared" si="19"/>
        <v>1</v>
      </c>
      <c r="I17" s="50">
        <f t="shared" si="20"/>
        <v>26</v>
      </c>
      <c r="J17" s="55" t="str">
        <f t="shared" si="21"/>
        <v>13 - 48</v>
      </c>
      <c r="K17" s="52" t="str">
        <f t="shared" si="22"/>
        <v>1 - 26</v>
      </c>
      <c r="L17" s="53">
        <f t="shared" si="23"/>
        <v>-21.717171717171716</v>
      </c>
      <c r="M17" s="57">
        <f t="shared" si="24"/>
        <v>-0.53543186356349426</v>
      </c>
      <c r="N17" s="57">
        <f t="shared" si="25"/>
        <v>0.10108842922005998</v>
      </c>
      <c r="O17" s="54">
        <f t="shared" si="26"/>
        <v>0</v>
      </c>
      <c r="P17" s="48" t="s">
        <v>104</v>
      </c>
      <c r="Q17" s="48" t="s">
        <v>52</v>
      </c>
      <c r="R17" s="70">
        <v>6</v>
      </c>
      <c r="S17" s="70">
        <v>22</v>
      </c>
      <c r="T17" s="70">
        <v>1</v>
      </c>
      <c r="U17" s="70">
        <v>18</v>
      </c>
      <c r="W17" s="83"/>
      <c r="Y17" s="77"/>
      <c r="Z17" s="83"/>
    </row>
    <row r="18" spans="1:26" ht="12" x14ac:dyDescent="0.2">
      <c r="A18" s="48" t="str">
        <f t="shared" si="27"/>
        <v>SJH (n=24)</v>
      </c>
      <c r="B18" s="49">
        <f t="shared" si="15"/>
        <v>17.647058823529413</v>
      </c>
      <c r="C18" s="49">
        <f t="shared" si="16"/>
        <v>4.1666666666666661</v>
      </c>
      <c r="D18" s="50">
        <f>50</f>
        <v>50</v>
      </c>
      <c r="E18" s="50">
        <f>50</f>
        <v>50</v>
      </c>
      <c r="F18" s="101">
        <f t="shared" si="17"/>
        <v>8</v>
      </c>
      <c r="G18" s="50">
        <f t="shared" si="18"/>
        <v>34</v>
      </c>
      <c r="H18" s="50">
        <f t="shared" si="19"/>
        <v>1</v>
      </c>
      <c r="I18" s="50">
        <f t="shared" si="20"/>
        <v>20</v>
      </c>
      <c r="J18" s="55" t="str">
        <f t="shared" si="21"/>
        <v>8 - 34</v>
      </c>
      <c r="K18" s="52" t="str">
        <f t="shared" si="22"/>
        <v>1 - 20</v>
      </c>
      <c r="L18" s="53">
        <f t="shared" si="23"/>
        <v>-13.480392156862747</v>
      </c>
      <c r="M18" s="57">
        <f t="shared" si="24"/>
        <v>-0.35933385024519027</v>
      </c>
      <c r="N18" s="57">
        <f t="shared" si="25"/>
        <v>8.9726007107935296E-2</v>
      </c>
      <c r="O18" s="54">
        <f t="shared" si="26"/>
        <v>0</v>
      </c>
      <c r="P18" s="48" t="s">
        <v>79</v>
      </c>
      <c r="Q18" s="48" t="s">
        <v>78</v>
      </c>
      <c r="R18" s="70">
        <v>6</v>
      </c>
      <c r="S18" s="70">
        <v>34</v>
      </c>
      <c r="T18" s="70">
        <v>1</v>
      </c>
      <c r="U18" s="70">
        <v>24</v>
      </c>
      <c r="W18" s="83"/>
      <c r="Y18" s="77"/>
      <c r="Z18" s="83"/>
    </row>
    <row r="19" spans="1:26" ht="12" x14ac:dyDescent="0.2">
      <c r="A19" s="48" t="str">
        <f t="shared" si="27"/>
        <v>Ninewells (n=49)</v>
      </c>
      <c r="B19" s="49">
        <f t="shared" si="15"/>
        <v>5.0847457627118651</v>
      </c>
      <c r="C19" s="49">
        <f t="shared" si="16"/>
        <v>4.0816326530612246</v>
      </c>
      <c r="D19" s="50">
        <f>50</f>
        <v>50</v>
      </c>
      <c r="E19" s="50">
        <f>50</f>
        <v>50</v>
      </c>
      <c r="F19" s="101">
        <f t="shared" si="17"/>
        <v>2</v>
      </c>
      <c r="G19" s="50">
        <f t="shared" si="18"/>
        <v>14</v>
      </c>
      <c r="H19" s="50">
        <f t="shared" si="19"/>
        <v>1</v>
      </c>
      <c r="I19" s="50">
        <f t="shared" si="20"/>
        <v>14</v>
      </c>
      <c r="J19" s="55" t="str">
        <f t="shared" si="21"/>
        <v>2 - 14</v>
      </c>
      <c r="K19" s="52" t="str">
        <f t="shared" si="22"/>
        <v>1 - 14</v>
      </c>
      <c r="L19" s="53">
        <f t="shared" si="23"/>
        <v>-1.0031131096506405</v>
      </c>
      <c r="M19" s="57">
        <f t="shared" si="24"/>
        <v>-0.12719723318311893</v>
      </c>
      <c r="N19" s="57">
        <f t="shared" si="25"/>
        <v>0.1071349709901061</v>
      </c>
      <c r="O19" s="54">
        <f t="shared" si="26"/>
        <v>0</v>
      </c>
      <c r="P19" s="48" t="s">
        <v>91</v>
      </c>
      <c r="Q19" s="48" t="s">
        <v>90</v>
      </c>
      <c r="R19" s="70">
        <v>3</v>
      </c>
      <c r="S19" s="70">
        <v>59</v>
      </c>
      <c r="T19" s="70">
        <v>2</v>
      </c>
      <c r="U19" s="70">
        <v>49</v>
      </c>
      <c r="W19" s="83"/>
      <c r="Y19" s="77"/>
      <c r="Z19" s="83"/>
    </row>
    <row r="20" spans="1:26" ht="12" x14ac:dyDescent="0.2">
      <c r="A20" s="48" t="str">
        <f>P20&amp;" 5 (n="&amp;VLOOKUP(P20,$P$3:$U$30,6,FALSE)&amp;")"</f>
        <v>RAH 5 (n=0)</v>
      </c>
      <c r="B20" s="49">
        <f t="shared" si="15"/>
        <v>0</v>
      </c>
      <c r="C20" s="49">
        <f t="shared" si="16"/>
        <v>1E-8</v>
      </c>
      <c r="D20" s="50">
        <f>50</f>
        <v>50</v>
      </c>
      <c r="E20" s="50">
        <f>50</f>
        <v>50</v>
      </c>
      <c r="F20" s="101">
        <f t="shared" si="17"/>
        <v>0</v>
      </c>
      <c r="G20" s="50">
        <f t="shared" si="18"/>
        <v>79</v>
      </c>
      <c r="H20" s="50" t="str">
        <f t="shared" si="19"/>
        <v>-</v>
      </c>
      <c r="I20" s="50" t="str">
        <f t="shared" si="20"/>
        <v>-</v>
      </c>
      <c r="J20" s="55" t="str">
        <f t="shared" si="21"/>
        <v>0 - 79</v>
      </c>
      <c r="K20" s="52" t="e">
        <f t="shared" si="22"/>
        <v>#DIV/0!</v>
      </c>
      <c r="L20" s="53">
        <f t="shared" si="23"/>
        <v>1E-8</v>
      </c>
      <c r="M20" s="57" t="e">
        <f t="shared" si="24"/>
        <v>#DIV/0!</v>
      </c>
      <c r="N20" s="57" t="e">
        <f t="shared" si="25"/>
        <v>#DIV/0!</v>
      </c>
      <c r="O20" s="54" t="str">
        <f t="shared" si="26"/>
        <v/>
      </c>
      <c r="P20" s="48" t="s">
        <v>105</v>
      </c>
      <c r="Q20" s="48" t="s">
        <v>54</v>
      </c>
      <c r="R20" s="70">
        <v>0</v>
      </c>
      <c r="S20" s="70">
        <v>1</v>
      </c>
      <c r="T20" s="70">
        <v>0</v>
      </c>
      <c r="U20" s="70">
        <v>0</v>
      </c>
      <c r="W20" s="83"/>
      <c r="Y20" s="77"/>
      <c r="Z20" s="83"/>
    </row>
    <row r="21" spans="1:26" ht="12" x14ac:dyDescent="0.2">
      <c r="A21" s="48" t="str">
        <f>P21&amp;" (n="&amp;VLOOKUP(P21,$P$3:$U$30,6,FALSE)&amp;")"</f>
        <v>L&amp;I (n=2)</v>
      </c>
      <c r="B21" s="49">
        <f t="shared" si="15"/>
        <v>0</v>
      </c>
      <c r="C21" s="49">
        <f t="shared" si="16"/>
        <v>0</v>
      </c>
      <c r="D21" s="50">
        <f>50</f>
        <v>50</v>
      </c>
      <c r="E21" s="50">
        <f>50</f>
        <v>50</v>
      </c>
      <c r="F21" s="101">
        <f t="shared" si="17"/>
        <v>0</v>
      </c>
      <c r="G21" s="50">
        <f t="shared" si="18"/>
        <v>43</v>
      </c>
      <c r="H21" s="50">
        <f t="shared" si="19"/>
        <v>0</v>
      </c>
      <c r="I21" s="50">
        <f t="shared" si="20"/>
        <v>66</v>
      </c>
      <c r="J21" s="55" t="str">
        <f t="shared" si="21"/>
        <v>0 - 43</v>
      </c>
      <c r="K21" s="52" t="str">
        <f t="shared" si="22"/>
        <v>0 - 66</v>
      </c>
      <c r="L21" s="53">
        <f t="shared" si="23"/>
        <v>0</v>
      </c>
      <c r="M21" s="57">
        <f t="shared" si="24"/>
        <v>0</v>
      </c>
      <c r="N21" s="57">
        <f t="shared" si="25"/>
        <v>0</v>
      </c>
      <c r="O21" s="54">
        <f t="shared" si="26"/>
        <v>0</v>
      </c>
      <c r="P21" s="48" t="s">
        <v>63</v>
      </c>
      <c r="Q21" s="48" t="s">
        <v>62</v>
      </c>
      <c r="R21" s="70">
        <v>0</v>
      </c>
      <c r="S21" s="70">
        <v>5</v>
      </c>
      <c r="T21" s="70">
        <v>0</v>
      </c>
      <c r="U21" s="70">
        <v>2</v>
      </c>
      <c r="W21" s="83"/>
      <c r="Y21" s="77"/>
      <c r="Z21" s="83"/>
    </row>
    <row r="22" spans="1:26" ht="12" x14ac:dyDescent="0.2">
      <c r="A22" s="48" t="str">
        <f>P22&amp;" 5 (n="&amp;VLOOKUP(P22,$P$3:$U$30,6,FALSE)&amp;")"</f>
        <v>Western Isles 5 (n=9)</v>
      </c>
      <c r="B22" s="49">
        <f t="shared" si="15"/>
        <v>0</v>
      </c>
      <c r="C22" s="49">
        <f t="shared" si="16"/>
        <v>0</v>
      </c>
      <c r="D22" s="50">
        <f>50</f>
        <v>50</v>
      </c>
      <c r="E22" s="50">
        <f>50</f>
        <v>50</v>
      </c>
      <c r="F22" s="101">
        <f t="shared" si="17"/>
        <v>0</v>
      </c>
      <c r="G22" s="50">
        <f t="shared" si="18"/>
        <v>24</v>
      </c>
      <c r="H22" s="50">
        <f t="shared" si="19"/>
        <v>0</v>
      </c>
      <c r="I22" s="50">
        <f t="shared" si="20"/>
        <v>30</v>
      </c>
      <c r="J22" s="55" t="str">
        <f t="shared" si="21"/>
        <v>0 - 24</v>
      </c>
      <c r="K22" s="52" t="str">
        <f t="shared" si="22"/>
        <v>0 - 30</v>
      </c>
      <c r="L22" s="53">
        <f t="shared" si="23"/>
        <v>0</v>
      </c>
      <c r="M22" s="57">
        <f t="shared" si="24"/>
        <v>0</v>
      </c>
      <c r="N22" s="57">
        <f t="shared" si="25"/>
        <v>0</v>
      </c>
      <c r="O22" s="54">
        <f t="shared" si="26"/>
        <v>0</v>
      </c>
      <c r="P22" s="48" t="s">
        <v>24</v>
      </c>
      <c r="Q22" s="48" t="s">
        <v>96</v>
      </c>
      <c r="R22" s="70">
        <v>0</v>
      </c>
      <c r="S22" s="70">
        <v>12</v>
      </c>
      <c r="T22" s="70">
        <v>0</v>
      </c>
      <c r="U22" s="70">
        <v>9</v>
      </c>
      <c r="W22" s="83"/>
      <c r="Y22" s="77"/>
      <c r="Z22" s="83"/>
    </row>
    <row r="23" spans="1:26" ht="12" x14ac:dyDescent="0.2">
      <c r="A23" s="48" t="str">
        <f>P23&amp;" (n="&amp;VLOOKUP(P23,$P$3:$U$30,6,FALSE)&amp;")"</f>
        <v>GCH (n=7)</v>
      </c>
      <c r="B23" s="49">
        <f t="shared" si="15"/>
        <v>0</v>
      </c>
      <c r="C23" s="49">
        <f t="shared" si="16"/>
        <v>0</v>
      </c>
      <c r="D23" s="50">
        <f>50</f>
        <v>50</v>
      </c>
      <c r="E23" s="50">
        <f>50</f>
        <v>50</v>
      </c>
      <c r="F23" s="101">
        <f t="shared" si="17"/>
        <v>0</v>
      </c>
      <c r="G23" s="50">
        <f t="shared" si="18"/>
        <v>39</v>
      </c>
      <c r="H23" s="50">
        <f t="shared" si="19"/>
        <v>0</v>
      </c>
      <c r="I23" s="50">
        <f t="shared" si="20"/>
        <v>35</v>
      </c>
      <c r="J23" s="55" t="str">
        <f t="shared" si="21"/>
        <v>0 - 39</v>
      </c>
      <c r="K23" s="52" t="str">
        <f t="shared" si="22"/>
        <v>0 - 35</v>
      </c>
      <c r="L23" s="53">
        <f t="shared" si="23"/>
        <v>0</v>
      </c>
      <c r="M23" s="57">
        <f t="shared" si="24"/>
        <v>0</v>
      </c>
      <c r="N23" s="57">
        <f t="shared" si="25"/>
        <v>0</v>
      </c>
      <c r="O23" s="54">
        <f t="shared" si="26"/>
        <v>0</v>
      </c>
      <c r="P23" s="48" t="s">
        <v>42</v>
      </c>
      <c r="Q23" s="48" t="s">
        <v>41</v>
      </c>
      <c r="R23" s="70">
        <v>0</v>
      </c>
      <c r="S23" s="70">
        <v>6</v>
      </c>
      <c r="T23" s="70">
        <v>0</v>
      </c>
      <c r="U23" s="70">
        <v>7</v>
      </c>
      <c r="W23" s="83"/>
      <c r="Y23" s="77"/>
      <c r="Z23" s="83"/>
    </row>
    <row r="24" spans="1:26" ht="12" x14ac:dyDescent="0.2">
      <c r="A24" s="48" t="str">
        <f>P24&amp;" 5 (n="&amp;VLOOKUP(P24,$P$3:$U$30,6,FALSE)&amp;")"</f>
        <v>Dr Grays 5 (n=15)</v>
      </c>
      <c r="B24" s="49">
        <f t="shared" si="15"/>
        <v>4</v>
      </c>
      <c r="C24" s="49">
        <f t="shared" si="16"/>
        <v>0</v>
      </c>
      <c r="D24" s="50">
        <f>50</f>
        <v>50</v>
      </c>
      <c r="E24" s="50">
        <f>50</f>
        <v>50</v>
      </c>
      <c r="F24" s="101">
        <f t="shared" si="17"/>
        <v>1</v>
      </c>
      <c r="G24" s="50">
        <f t="shared" si="18"/>
        <v>20</v>
      </c>
      <c r="H24" s="50">
        <f t="shared" si="19"/>
        <v>0</v>
      </c>
      <c r="I24" s="50">
        <f t="shared" si="20"/>
        <v>20</v>
      </c>
      <c r="J24" s="55" t="str">
        <f t="shared" si="21"/>
        <v>1 - 20</v>
      </c>
      <c r="K24" s="52" t="str">
        <f t="shared" si="22"/>
        <v>0 - 20</v>
      </c>
      <c r="L24" s="53">
        <f t="shared" si="23"/>
        <v>-4</v>
      </c>
      <c r="M24" s="57">
        <f t="shared" si="24"/>
        <v>-0.15419428368059765</v>
      </c>
      <c r="N24" s="57">
        <f t="shared" si="25"/>
        <v>7.4194283680597661E-2</v>
      </c>
      <c r="O24" s="54">
        <f t="shared" si="26"/>
        <v>0</v>
      </c>
      <c r="P24" s="48" t="s">
        <v>50</v>
      </c>
      <c r="Q24" s="48" t="s">
        <v>49</v>
      </c>
      <c r="R24" s="70">
        <v>1</v>
      </c>
      <c r="S24" s="70">
        <v>25</v>
      </c>
      <c r="T24" s="70">
        <v>0</v>
      </c>
      <c r="U24" s="70">
        <v>15</v>
      </c>
      <c r="W24" s="83"/>
      <c r="Y24" s="77"/>
      <c r="Z24" s="83"/>
    </row>
    <row r="25" spans="1:26" ht="12" x14ac:dyDescent="0.2">
      <c r="A25" s="48" t="str">
        <f>P25&amp;" 5 (n="&amp;VLOOKUP(P25,$P$3:$U$30,6,FALSE)&amp;")"</f>
        <v>Balfour 5 (n=6)</v>
      </c>
      <c r="B25" s="49" t="str">
        <f t="shared" si="15"/>
        <v>-</v>
      </c>
      <c r="C25" s="49">
        <f t="shared" si="16"/>
        <v>0</v>
      </c>
      <c r="D25" s="50">
        <f>50</f>
        <v>50</v>
      </c>
      <c r="E25" s="50">
        <f>50</f>
        <v>50</v>
      </c>
      <c r="F25" s="101" t="str">
        <f t="shared" si="17"/>
        <v>-</v>
      </c>
      <c r="G25" s="50" t="str">
        <f t="shared" si="18"/>
        <v>-</v>
      </c>
      <c r="H25" s="50">
        <f t="shared" si="19"/>
        <v>0</v>
      </c>
      <c r="I25" s="50">
        <f t="shared" si="20"/>
        <v>39</v>
      </c>
      <c r="J25" s="55" t="e">
        <f t="shared" si="21"/>
        <v>#DIV/0!</v>
      </c>
      <c r="K25" s="52" t="str">
        <f t="shared" si="22"/>
        <v>0 - 39</v>
      </c>
      <c r="L25" s="53" t="e">
        <f t="shared" si="23"/>
        <v>#VALUE!</v>
      </c>
      <c r="M25" s="57" t="e">
        <f t="shared" si="24"/>
        <v>#DIV/0!</v>
      </c>
      <c r="N25" s="57" t="e">
        <f t="shared" si="25"/>
        <v>#DIV/0!</v>
      </c>
      <c r="O25" s="54" t="str">
        <f t="shared" si="26"/>
        <v/>
      </c>
      <c r="P25" s="48" t="s">
        <v>85</v>
      </c>
      <c r="Q25" s="48" t="s">
        <v>84</v>
      </c>
      <c r="R25" s="70">
        <v>0</v>
      </c>
      <c r="S25" s="70">
        <v>0</v>
      </c>
      <c r="T25" s="70">
        <v>0</v>
      </c>
      <c r="U25" s="70">
        <v>6</v>
      </c>
      <c r="W25" s="83"/>
      <c r="Y25" s="77"/>
      <c r="Z25" s="83"/>
    </row>
    <row r="26" spans="1:26" ht="12" x14ac:dyDescent="0.2">
      <c r="A26" s="58" t="str">
        <f>P26&amp;" (n="&amp;VLOOKUP(P26,$P$3:$U$30,6,FALSE)&amp;")"</f>
        <v>Ayr (n=2)</v>
      </c>
      <c r="B26" s="49">
        <f t="shared" si="15"/>
        <v>0</v>
      </c>
      <c r="C26" s="49">
        <f t="shared" si="16"/>
        <v>0</v>
      </c>
      <c r="D26" s="50">
        <f>50</f>
        <v>50</v>
      </c>
      <c r="E26" s="50">
        <f>50</f>
        <v>50</v>
      </c>
      <c r="F26" s="101">
        <f t="shared" si="17"/>
        <v>0</v>
      </c>
      <c r="G26" s="50">
        <f t="shared" si="18"/>
        <v>79</v>
      </c>
      <c r="H26" s="50">
        <f t="shared" si="19"/>
        <v>0</v>
      </c>
      <c r="I26" s="50">
        <f t="shared" si="20"/>
        <v>66</v>
      </c>
      <c r="J26" s="55" t="str">
        <f t="shared" si="21"/>
        <v>0 - 79</v>
      </c>
      <c r="K26" s="52" t="str">
        <f t="shared" si="22"/>
        <v>0 - 66</v>
      </c>
      <c r="L26" s="53">
        <f t="shared" si="23"/>
        <v>0</v>
      </c>
      <c r="M26" s="57">
        <f t="shared" si="24"/>
        <v>0</v>
      </c>
      <c r="N26" s="57">
        <f t="shared" si="25"/>
        <v>0</v>
      </c>
      <c r="O26" s="54">
        <f t="shared" si="26"/>
        <v>0</v>
      </c>
      <c r="P26" s="48" t="s">
        <v>32</v>
      </c>
      <c r="Q26" s="48" t="s">
        <v>31</v>
      </c>
      <c r="R26" s="70">
        <v>0</v>
      </c>
      <c r="S26" s="70">
        <v>1</v>
      </c>
      <c r="T26" s="70">
        <v>0</v>
      </c>
      <c r="U26" s="70">
        <v>2</v>
      </c>
      <c r="W26" s="83"/>
      <c r="Y26" s="77"/>
      <c r="Z26" s="83"/>
    </row>
    <row r="27" spans="1:26" ht="12" x14ac:dyDescent="0.2">
      <c r="A27" s="48" t="str">
        <f>P27&amp;" (n="&amp;VLOOKUP(P27,$P$3:$U$30,6,FALSE)&amp;")"</f>
        <v>Belford (n=7)</v>
      </c>
      <c r="B27" s="49">
        <f t="shared" si="15"/>
        <v>0</v>
      </c>
      <c r="C27" s="49">
        <f t="shared" si="16"/>
        <v>0</v>
      </c>
      <c r="D27" s="50">
        <f>50</f>
        <v>50</v>
      </c>
      <c r="E27" s="50">
        <f>50</f>
        <v>50</v>
      </c>
      <c r="F27" s="101">
        <f t="shared" si="17"/>
        <v>0</v>
      </c>
      <c r="G27" s="50">
        <f t="shared" si="18"/>
        <v>39</v>
      </c>
      <c r="H27" s="50">
        <f t="shared" si="19"/>
        <v>0</v>
      </c>
      <c r="I27" s="50">
        <f t="shared" si="20"/>
        <v>35</v>
      </c>
      <c r="J27" s="55" t="str">
        <f t="shared" si="21"/>
        <v>0 - 39</v>
      </c>
      <c r="K27" s="52" t="str">
        <f t="shared" si="22"/>
        <v>0 - 35</v>
      </c>
      <c r="L27" s="53">
        <f t="shared" si="23"/>
        <v>0</v>
      </c>
      <c r="M27" s="57">
        <f t="shared" si="24"/>
        <v>0</v>
      </c>
      <c r="N27" s="57">
        <f t="shared" si="25"/>
        <v>0</v>
      </c>
      <c r="O27" s="54">
        <f t="shared" si="26"/>
        <v>0</v>
      </c>
      <c r="P27" s="48" t="s">
        <v>57</v>
      </c>
      <c r="Q27" s="48" t="s">
        <v>56</v>
      </c>
      <c r="R27" s="70">
        <v>0</v>
      </c>
      <c r="S27" s="70">
        <v>6</v>
      </c>
      <c r="T27" s="70">
        <v>0</v>
      </c>
      <c r="U27" s="70">
        <v>7</v>
      </c>
      <c r="W27" s="83"/>
      <c r="Y27" s="77"/>
      <c r="Z27" s="83"/>
    </row>
    <row r="28" spans="1:26" ht="12" x14ac:dyDescent="0.2">
      <c r="A28" s="48" t="str">
        <f>P28&amp;" (n="&amp;VLOOKUP(P28,$P$3:$U$30,6,FALSE)&amp;")"</f>
        <v>Caithness (n=5)</v>
      </c>
      <c r="B28" s="49">
        <f t="shared" si="15"/>
        <v>0</v>
      </c>
      <c r="C28" s="49">
        <f t="shared" si="16"/>
        <v>0</v>
      </c>
      <c r="D28" s="50">
        <f>50</f>
        <v>50</v>
      </c>
      <c r="E28" s="50">
        <f>50</f>
        <v>50</v>
      </c>
      <c r="F28" s="101">
        <f t="shared" si="17"/>
        <v>0</v>
      </c>
      <c r="G28" s="50">
        <f t="shared" si="18"/>
        <v>22</v>
      </c>
      <c r="H28" s="50">
        <f t="shared" si="19"/>
        <v>0</v>
      </c>
      <c r="I28" s="50">
        <f t="shared" si="20"/>
        <v>43</v>
      </c>
      <c r="J28" s="55" t="str">
        <f t="shared" si="21"/>
        <v>0 - 22</v>
      </c>
      <c r="K28" s="52" t="str">
        <f t="shared" si="22"/>
        <v>0 - 43</v>
      </c>
      <c r="L28" s="53">
        <f t="shared" si="23"/>
        <v>0</v>
      </c>
      <c r="M28" s="57">
        <f t="shared" si="24"/>
        <v>0</v>
      </c>
      <c r="N28" s="57">
        <f t="shared" si="25"/>
        <v>0</v>
      </c>
      <c r="O28" s="54">
        <f t="shared" si="26"/>
        <v>0</v>
      </c>
      <c r="P28" s="48" t="s">
        <v>60</v>
      </c>
      <c r="Q28" s="48" t="s">
        <v>59</v>
      </c>
      <c r="R28" s="70">
        <v>0</v>
      </c>
      <c r="S28" s="70">
        <v>14</v>
      </c>
      <c r="T28" s="70">
        <v>0</v>
      </c>
      <c r="U28" s="70">
        <v>5</v>
      </c>
      <c r="W28" s="83"/>
      <c r="Y28" s="77"/>
      <c r="Z28" s="83"/>
    </row>
    <row r="29" spans="1:26" ht="12" x14ac:dyDescent="0.2">
      <c r="A29" s="48" t="str">
        <f>P29&amp;" (n="&amp;VLOOKUP(P29,$P$3:$U$30,6,FALSE)&amp;")"</f>
        <v>Gilbert Bain (n=5)</v>
      </c>
      <c r="B29" s="49">
        <f t="shared" si="15"/>
        <v>0</v>
      </c>
      <c r="C29" s="49">
        <f t="shared" si="16"/>
        <v>0</v>
      </c>
      <c r="D29" s="50">
        <f>50</f>
        <v>50</v>
      </c>
      <c r="E29" s="50">
        <f>50</f>
        <v>50</v>
      </c>
      <c r="F29" s="101">
        <f t="shared" si="17"/>
        <v>0</v>
      </c>
      <c r="G29" s="50">
        <f t="shared" si="18"/>
        <v>79</v>
      </c>
      <c r="H29" s="50">
        <f t="shared" si="19"/>
        <v>0</v>
      </c>
      <c r="I29" s="50">
        <f t="shared" si="20"/>
        <v>43</v>
      </c>
      <c r="J29" s="55" t="str">
        <f t="shared" si="21"/>
        <v>0 - 79</v>
      </c>
      <c r="K29" s="52" t="str">
        <f t="shared" si="22"/>
        <v>0 - 43</v>
      </c>
      <c r="L29" s="53">
        <f t="shared" si="23"/>
        <v>0</v>
      </c>
      <c r="M29" s="57">
        <f t="shared" si="24"/>
        <v>0</v>
      </c>
      <c r="N29" s="57">
        <f t="shared" si="25"/>
        <v>0</v>
      </c>
      <c r="O29" s="54">
        <f t="shared" si="26"/>
        <v>0</v>
      </c>
      <c r="P29" s="48" t="s">
        <v>88</v>
      </c>
      <c r="Q29" s="48" t="s">
        <v>87</v>
      </c>
      <c r="R29" s="70">
        <v>0</v>
      </c>
      <c r="S29" s="70">
        <v>1</v>
      </c>
      <c r="T29" s="70">
        <v>0</v>
      </c>
      <c r="U29" s="70">
        <v>5</v>
      </c>
      <c r="W29" s="83"/>
      <c r="Y29" s="77"/>
      <c r="Z29" s="83"/>
    </row>
    <row r="30" spans="1:26" ht="12" x14ac:dyDescent="0.2">
      <c r="A30" s="58" t="str">
        <f>P30&amp;" 5 (n="&amp;VLOOKUP(P30,$P$3:$U$30,6,FALSE)&amp;")"</f>
        <v>WGH 5 (n=2)</v>
      </c>
      <c r="B30" s="49">
        <f t="shared" si="15"/>
        <v>0</v>
      </c>
      <c r="C30" s="49">
        <f t="shared" si="16"/>
        <v>0</v>
      </c>
      <c r="D30" s="50">
        <f>50</f>
        <v>50</v>
      </c>
      <c r="E30" s="50">
        <f>50</f>
        <v>50</v>
      </c>
      <c r="F30" s="101">
        <f t="shared" si="17"/>
        <v>0</v>
      </c>
      <c r="G30" s="50">
        <f t="shared" si="18"/>
        <v>56</v>
      </c>
      <c r="H30" s="50">
        <f t="shared" si="19"/>
        <v>0</v>
      </c>
      <c r="I30" s="50">
        <f t="shared" si="20"/>
        <v>66</v>
      </c>
      <c r="J30" s="61" t="str">
        <f t="shared" si="21"/>
        <v>0 - 56</v>
      </c>
      <c r="K30" s="62" t="str">
        <f t="shared" si="22"/>
        <v>0 - 66</v>
      </c>
      <c r="L30" s="63">
        <f t="shared" si="23"/>
        <v>0</v>
      </c>
      <c r="M30" s="64">
        <f t="shared" si="24"/>
        <v>0</v>
      </c>
      <c r="N30" s="64">
        <f t="shared" si="25"/>
        <v>0</v>
      </c>
      <c r="O30" s="65">
        <f t="shared" si="26"/>
        <v>0</v>
      </c>
      <c r="P30" s="48" t="s">
        <v>82</v>
      </c>
      <c r="Q30" s="48" t="s">
        <v>81</v>
      </c>
      <c r="R30" s="70">
        <v>0</v>
      </c>
      <c r="S30" s="70">
        <v>3</v>
      </c>
      <c r="T30" s="70">
        <v>0</v>
      </c>
      <c r="U30" s="70">
        <v>2</v>
      </c>
      <c r="W30" s="83"/>
      <c r="Y30" s="77"/>
      <c r="Z30" s="83"/>
    </row>
    <row r="33" spans="16:24" ht="14.5" x14ac:dyDescent="0.35">
      <c r="P33"/>
      <c r="Q33"/>
      <c r="R33"/>
      <c r="S33"/>
      <c r="T33"/>
      <c r="U33"/>
      <c r="V33"/>
      <c r="W33"/>
      <c r="X33"/>
    </row>
    <row r="34" spans="16:24" ht="14.5" x14ac:dyDescent="0.35">
      <c r="P34"/>
      <c r="Q34"/>
      <c r="R34"/>
      <c r="S34"/>
      <c r="T34"/>
      <c r="U34"/>
      <c r="V34"/>
      <c r="W34"/>
      <c r="X34"/>
    </row>
    <row r="35" spans="16:24" ht="14.5" x14ac:dyDescent="0.35">
      <c r="P35"/>
      <c r="Q35"/>
      <c r="R35"/>
      <c r="S35"/>
      <c r="T35"/>
      <c r="U35"/>
      <c r="V35"/>
      <c r="W35"/>
      <c r="X35"/>
    </row>
    <row r="36" spans="16:24" ht="14.5" x14ac:dyDescent="0.35">
      <c r="P36"/>
      <c r="Q36"/>
      <c r="R36"/>
      <c r="S36"/>
      <c r="T36"/>
      <c r="U36"/>
      <c r="V36"/>
      <c r="W36"/>
      <c r="X36"/>
    </row>
    <row r="37" spans="16:24" ht="14.5" x14ac:dyDescent="0.35">
      <c r="P37"/>
      <c r="Q37"/>
      <c r="R37"/>
      <c r="S37"/>
      <c r="T37"/>
      <c r="U37"/>
      <c r="V37"/>
      <c r="W37"/>
      <c r="X37"/>
    </row>
    <row r="38" spans="16:24" ht="14.5" x14ac:dyDescent="0.35">
      <c r="P38"/>
      <c r="Q38"/>
      <c r="R38"/>
      <c r="S38"/>
      <c r="T38"/>
      <c r="U38"/>
      <c r="V38"/>
      <c r="W38"/>
      <c r="X38"/>
    </row>
    <row r="39" spans="16:24" ht="14.5" x14ac:dyDescent="0.35">
      <c r="P39"/>
      <c r="Q39"/>
      <c r="R39"/>
      <c r="S39"/>
      <c r="T39"/>
      <c r="U39"/>
      <c r="V39"/>
      <c r="W39"/>
      <c r="X39"/>
    </row>
    <row r="40" spans="16:24" ht="14.5" x14ac:dyDescent="0.35">
      <c r="P40"/>
      <c r="Q40"/>
      <c r="R40"/>
      <c r="S40"/>
      <c r="T40"/>
      <c r="U40"/>
      <c r="V40"/>
      <c r="W40"/>
      <c r="X40"/>
    </row>
    <row r="41" spans="16:24" ht="14.5" x14ac:dyDescent="0.35">
      <c r="P41"/>
      <c r="Q41"/>
      <c r="R41"/>
      <c r="S41"/>
      <c r="T41"/>
      <c r="U41"/>
      <c r="V41"/>
      <c r="W41"/>
      <c r="X41"/>
    </row>
    <row r="42" spans="16:24" ht="14.5" x14ac:dyDescent="0.35">
      <c r="P42"/>
      <c r="Q42"/>
      <c r="R42"/>
      <c r="S42"/>
      <c r="T42"/>
      <c r="U42"/>
      <c r="V42"/>
      <c r="W42"/>
      <c r="X42"/>
    </row>
    <row r="43" spans="16:24" ht="14.5" x14ac:dyDescent="0.35">
      <c r="P43"/>
      <c r="Q43"/>
      <c r="R43"/>
      <c r="S43"/>
      <c r="T43"/>
      <c r="U43"/>
      <c r="V43"/>
      <c r="W43"/>
      <c r="X43"/>
    </row>
    <row r="44" spans="16:24" ht="14.5" x14ac:dyDescent="0.35">
      <c r="P44"/>
      <c r="Q44"/>
      <c r="R44"/>
      <c r="S44"/>
      <c r="T44"/>
      <c r="U44"/>
      <c r="V44"/>
      <c r="W44"/>
      <c r="X44"/>
    </row>
    <row r="45" spans="16:24" ht="14.5" x14ac:dyDescent="0.35">
      <c r="P45"/>
      <c r="Q45"/>
      <c r="R45"/>
      <c r="S45"/>
      <c r="T45"/>
      <c r="U45"/>
      <c r="V45"/>
      <c r="W45"/>
      <c r="X45"/>
    </row>
    <row r="46" spans="16:24" ht="14.5" x14ac:dyDescent="0.35">
      <c r="P46"/>
      <c r="Q46"/>
      <c r="R46"/>
      <c r="S46"/>
      <c r="T46"/>
      <c r="U46"/>
      <c r="V46"/>
      <c r="W46"/>
      <c r="X46"/>
    </row>
    <row r="47" spans="16:24" ht="14.5" x14ac:dyDescent="0.35">
      <c r="P47"/>
      <c r="Q47"/>
      <c r="R47"/>
      <c r="S47"/>
      <c r="T47"/>
      <c r="U47"/>
      <c r="V47"/>
      <c r="W47"/>
      <c r="X47"/>
    </row>
    <row r="48" spans="16:24" ht="14.5" x14ac:dyDescent="0.35">
      <c r="P48"/>
      <c r="Q48"/>
      <c r="R48"/>
      <c r="S48"/>
      <c r="T48"/>
      <c r="U48"/>
      <c r="V48"/>
      <c r="W48"/>
      <c r="X48"/>
    </row>
    <row r="49" spans="16:24" ht="14.5" x14ac:dyDescent="0.35">
      <c r="P49"/>
      <c r="Q49"/>
      <c r="R49"/>
      <c r="S49"/>
      <c r="T49"/>
      <c r="U49"/>
      <c r="V49"/>
      <c r="W49"/>
      <c r="X49"/>
    </row>
    <row r="50" spans="16:24" ht="14.5" x14ac:dyDescent="0.35">
      <c r="P50"/>
      <c r="Q50"/>
      <c r="R50"/>
      <c r="S50"/>
      <c r="T50"/>
      <c r="U50"/>
      <c r="V50"/>
      <c r="W50"/>
      <c r="X50"/>
    </row>
    <row r="51" spans="16:24" ht="14.5" x14ac:dyDescent="0.35">
      <c r="P51"/>
      <c r="Q51"/>
      <c r="R51"/>
      <c r="S51"/>
      <c r="T51"/>
      <c r="U51"/>
      <c r="V51"/>
      <c r="W51"/>
      <c r="X51"/>
    </row>
    <row r="52" spans="16:24" ht="14.5" x14ac:dyDescent="0.35">
      <c r="P52"/>
      <c r="Q52"/>
      <c r="R52"/>
      <c r="S52"/>
      <c r="T52"/>
      <c r="U52"/>
      <c r="V52"/>
      <c r="W52"/>
      <c r="X52"/>
    </row>
    <row r="53" spans="16:24" ht="14.5" x14ac:dyDescent="0.35">
      <c r="P53"/>
      <c r="Q53"/>
      <c r="R53"/>
      <c r="S53"/>
      <c r="T53"/>
      <c r="U53"/>
      <c r="V53"/>
      <c r="W53"/>
      <c r="X53"/>
    </row>
    <row r="54" spans="16:24" ht="14.5" x14ac:dyDescent="0.35">
      <c r="P54"/>
      <c r="Q54"/>
      <c r="R54"/>
      <c r="S54"/>
      <c r="T54"/>
      <c r="U54"/>
      <c r="V54"/>
      <c r="W54"/>
      <c r="X54"/>
    </row>
    <row r="55" spans="16:24" ht="14.5" x14ac:dyDescent="0.35">
      <c r="P55"/>
      <c r="Q55"/>
      <c r="R55"/>
      <c r="S55"/>
      <c r="T55"/>
      <c r="U55"/>
      <c r="V55"/>
      <c r="W55"/>
      <c r="X55"/>
    </row>
    <row r="56" spans="16:24" ht="14.5" x14ac:dyDescent="0.35">
      <c r="P56"/>
      <c r="Q56"/>
      <c r="R56"/>
      <c r="S56"/>
      <c r="T56"/>
      <c r="U56"/>
      <c r="V56"/>
      <c r="W56"/>
      <c r="X56"/>
    </row>
    <row r="57" spans="16:24" ht="14.5" x14ac:dyDescent="0.35">
      <c r="P57"/>
      <c r="Q57"/>
      <c r="R57"/>
      <c r="S57"/>
      <c r="T57"/>
      <c r="U57"/>
      <c r="V57"/>
      <c r="W57"/>
      <c r="X57"/>
    </row>
    <row r="58" spans="16:24" ht="14.5" x14ac:dyDescent="0.35">
      <c r="P58"/>
      <c r="Q58"/>
      <c r="R58"/>
      <c r="S58"/>
      <c r="T58"/>
      <c r="U58"/>
      <c r="V58"/>
      <c r="W58"/>
      <c r="X58"/>
    </row>
    <row r="59" spans="16:24" ht="14.5" x14ac:dyDescent="0.35">
      <c r="P59"/>
      <c r="Q59"/>
      <c r="R59"/>
      <c r="S59"/>
      <c r="T59"/>
      <c r="U59"/>
      <c r="V59"/>
      <c r="W59"/>
      <c r="X59"/>
    </row>
    <row r="60" spans="16:24" ht="14.5" x14ac:dyDescent="0.35">
      <c r="P60"/>
      <c r="Q60"/>
      <c r="R60"/>
      <c r="S60"/>
      <c r="T60"/>
      <c r="U60"/>
      <c r="V60"/>
      <c r="W60"/>
      <c r="X60"/>
    </row>
  </sheetData>
  <sheetProtection algorithmName="SHA-512" hashValue="H4+FLNS4wT6AT1iq8f9dh56lNC0aJ7unclm7fp9q+AcFlMCQuYA5RlYnACPSYQSMRdWYfIft9ydGZ90jLPjCrQ==" saltValue="TK+3etgyoqdzB6mnxO0qUw==" spinCount="100000" sheet="1" objects="1" scenarios="1"/>
  <sortState ref="A4:U30">
    <sortCondition descending="1" ref="C4:C30"/>
  </sortState>
  <mergeCells count="7">
    <mergeCell ref="A1:A2"/>
    <mergeCell ref="B1:I1"/>
    <mergeCell ref="P1:Q1"/>
    <mergeCell ref="R1:S1"/>
    <mergeCell ref="T1:U1"/>
    <mergeCell ref="F2:G2"/>
    <mergeCell ref="H2:I2"/>
  </mergeCells>
  <pageMargins left="0.70866141732283472" right="0.70866141732283472" top="0.74803149606299213" bottom="0.74803149606299213" header="0.31496062992125984" footer="0.31496062992125984"/>
  <pageSetup paperSize="9" scale="59" orientation="landscape" r:id="rId1"/>
  <headerFooter>
    <oddFooter>&amp;L&amp;8Scottish Stroke Improvement Programme 2019 Report&amp;R&amp;8© NHS National Services Scotland/Crown Copyright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workbookViewId="0"/>
  </sheetViews>
  <sheetFormatPr defaultRowHeight="12.5" x14ac:dyDescent="0.25"/>
  <cols>
    <col min="1" max="1" width="1.7265625" style="95" customWidth="1"/>
    <col min="2" max="256" width="9.1796875" style="95"/>
    <col min="257" max="257" width="1.7265625" style="95" customWidth="1"/>
    <col min="258" max="512" width="9.1796875" style="95"/>
    <col min="513" max="513" width="1.7265625" style="95" customWidth="1"/>
    <col min="514" max="768" width="9.1796875" style="95"/>
    <col min="769" max="769" width="1.7265625" style="95" customWidth="1"/>
    <col min="770" max="1024" width="9.1796875" style="95"/>
    <col min="1025" max="1025" width="1.7265625" style="95" customWidth="1"/>
    <col min="1026" max="1280" width="9.1796875" style="95"/>
    <col min="1281" max="1281" width="1.7265625" style="95" customWidth="1"/>
    <col min="1282" max="1536" width="9.1796875" style="95"/>
    <col min="1537" max="1537" width="1.7265625" style="95" customWidth="1"/>
    <col min="1538" max="1792" width="9.1796875" style="95"/>
    <col min="1793" max="1793" width="1.7265625" style="95" customWidth="1"/>
    <col min="1794" max="2048" width="9.1796875" style="95"/>
    <col min="2049" max="2049" width="1.7265625" style="95" customWidth="1"/>
    <col min="2050" max="2304" width="9.1796875" style="95"/>
    <col min="2305" max="2305" width="1.7265625" style="95" customWidth="1"/>
    <col min="2306" max="2560" width="9.1796875" style="95"/>
    <col min="2561" max="2561" width="1.7265625" style="95" customWidth="1"/>
    <col min="2562" max="2816" width="9.1796875" style="95"/>
    <col min="2817" max="2817" width="1.7265625" style="95" customWidth="1"/>
    <col min="2818" max="3072" width="9.1796875" style="95"/>
    <col min="3073" max="3073" width="1.7265625" style="95" customWidth="1"/>
    <col min="3074" max="3328" width="9.1796875" style="95"/>
    <col min="3329" max="3329" width="1.7265625" style="95" customWidth="1"/>
    <col min="3330" max="3584" width="9.1796875" style="95"/>
    <col min="3585" max="3585" width="1.7265625" style="95" customWidth="1"/>
    <col min="3586" max="3840" width="9.1796875" style="95"/>
    <col min="3841" max="3841" width="1.7265625" style="95" customWidth="1"/>
    <col min="3842" max="4096" width="9.1796875" style="95"/>
    <col min="4097" max="4097" width="1.7265625" style="95" customWidth="1"/>
    <col min="4098" max="4352" width="9.1796875" style="95"/>
    <col min="4353" max="4353" width="1.7265625" style="95" customWidth="1"/>
    <col min="4354" max="4608" width="9.1796875" style="95"/>
    <col min="4609" max="4609" width="1.7265625" style="95" customWidth="1"/>
    <col min="4610" max="4864" width="9.1796875" style="95"/>
    <col min="4865" max="4865" width="1.7265625" style="95" customWidth="1"/>
    <col min="4866" max="5120" width="9.1796875" style="95"/>
    <col min="5121" max="5121" width="1.7265625" style="95" customWidth="1"/>
    <col min="5122" max="5376" width="9.1796875" style="95"/>
    <col min="5377" max="5377" width="1.7265625" style="95" customWidth="1"/>
    <col min="5378" max="5632" width="9.1796875" style="95"/>
    <col min="5633" max="5633" width="1.7265625" style="95" customWidth="1"/>
    <col min="5634" max="5888" width="9.1796875" style="95"/>
    <col min="5889" max="5889" width="1.7265625" style="95" customWidth="1"/>
    <col min="5890" max="6144" width="9.1796875" style="95"/>
    <col min="6145" max="6145" width="1.7265625" style="95" customWidth="1"/>
    <col min="6146" max="6400" width="9.1796875" style="95"/>
    <col min="6401" max="6401" width="1.7265625" style="95" customWidth="1"/>
    <col min="6402" max="6656" width="9.1796875" style="95"/>
    <col min="6657" max="6657" width="1.7265625" style="95" customWidth="1"/>
    <col min="6658" max="6912" width="9.1796875" style="95"/>
    <col min="6913" max="6913" width="1.7265625" style="95" customWidth="1"/>
    <col min="6914" max="7168" width="9.1796875" style="95"/>
    <col min="7169" max="7169" width="1.7265625" style="95" customWidth="1"/>
    <col min="7170" max="7424" width="9.1796875" style="95"/>
    <col min="7425" max="7425" width="1.7265625" style="95" customWidth="1"/>
    <col min="7426" max="7680" width="9.1796875" style="95"/>
    <col min="7681" max="7681" width="1.7265625" style="95" customWidth="1"/>
    <col min="7682" max="7936" width="9.1796875" style="95"/>
    <col min="7937" max="7937" width="1.7265625" style="95" customWidth="1"/>
    <col min="7938" max="8192" width="9.1796875" style="95"/>
    <col min="8193" max="8193" width="1.7265625" style="95" customWidth="1"/>
    <col min="8194" max="8448" width="9.1796875" style="95"/>
    <col min="8449" max="8449" width="1.7265625" style="95" customWidth="1"/>
    <col min="8450" max="8704" width="9.1796875" style="95"/>
    <col min="8705" max="8705" width="1.7265625" style="95" customWidth="1"/>
    <col min="8706" max="8960" width="9.1796875" style="95"/>
    <col min="8961" max="8961" width="1.7265625" style="95" customWidth="1"/>
    <col min="8962" max="9216" width="9.1796875" style="95"/>
    <col min="9217" max="9217" width="1.7265625" style="95" customWidth="1"/>
    <col min="9218" max="9472" width="9.1796875" style="95"/>
    <col min="9473" max="9473" width="1.7265625" style="95" customWidth="1"/>
    <col min="9474" max="9728" width="9.1796875" style="95"/>
    <col min="9729" max="9729" width="1.7265625" style="95" customWidth="1"/>
    <col min="9730" max="9984" width="9.1796875" style="95"/>
    <col min="9985" max="9985" width="1.7265625" style="95" customWidth="1"/>
    <col min="9986" max="10240" width="9.1796875" style="95"/>
    <col min="10241" max="10241" width="1.7265625" style="95" customWidth="1"/>
    <col min="10242" max="10496" width="9.1796875" style="95"/>
    <col min="10497" max="10497" width="1.7265625" style="95" customWidth="1"/>
    <col min="10498" max="10752" width="9.1796875" style="95"/>
    <col min="10753" max="10753" width="1.7265625" style="95" customWidth="1"/>
    <col min="10754" max="11008" width="9.1796875" style="95"/>
    <col min="11009" max="11009" width="1.7265625" style="95" customWidth="1"/>
    <col min="11010" max="11264" width="9.1796875" style="95"/>
    <col min="11265" max="11265" width="1.7265625" style="95" customWidth="1"/>
    <col min="11266" max="11520" width="9.1796875" style="95"/>
    <col min="11521" max="11521" width="1.7265625" style="95" customWidth="1"/>
    <col min="11522" max="11776" width="9.1796875" style="95"/>
    <col min="11777" max="11777" width="1.7265625" style="95" customWidth="1"/>
    <col min="11778" max="12032" width="9.1796875" style="95"/>
    <col min="12033" max="12033" width="1.7265625" style="95" customWidth="1"/>
    <col min="12034" max="12288" width="9.1796875" style="95"/>
    <col min="12289" max="12289" width="1.7265625" style="95" customWidth="1"/>
    <col min="12290" max="12544" width="9.1796875" style="95"/>
    <col min="12545" max="12545" width="1.7265625" style="95" customWidth="1"/>
    <col min="12546" max="12800" width="9.1796875" style="95"/>
    <col min="12801" max="12801" width="1.7265625" style="95" customWidth="1"/>
    <col min="12802" max="13056" width="9.1796875" style="95"/>
    <col min="13057" max="13057" width="1.7265625" style="95" customWidth="1"/>
    <col min="13058" max="13312" width="9.1796875" style="95"/>
    <col min="13313" max="13313" width="1.7265625" style="95" customWidth="1"/>
    <col min="13314" max="13568" width="9.1796875" style="95"/>
    <col min="13569" max="13569" width="1.7265625" style="95" customWidth="1"/>
    <col min="13570" max="13824" width="9.1796875" style="95"/>
    <col min="13825" max="13825" width="1.7265625" style="95" customWidth="1"/>
    <col min="13826" max="14080" width="9.1796875" style="95"/>
    <col min="14081" max="14081" width="1.7265625" style="95" customWidth="1"/>
    <col min="14082" max="14336" width="9.1796875" style="95"/>
    <col min="14337" max="14337" width="1.7265625" style="95" customWidth="1"/>
    <col min="14338" max="14592" width="9.1796875" style="95"/>
    <col min="14593" max="14593" width="1.7265625" style="95" customWidth="1"/>
    <col min="14594" max="14848" width="9.1796875" style="95"/>
    <col min="14849" max="14849" width="1.7265625" style="95" customWidth="1"/>
    <col min="14850" max="15104" width="9.1796875" style="95"/>
    <col min="15105" max="15105" width="1.7265625" style="95" customWidth="1"/>
    <col min="15106" max="15360" width="9.1796875" style="95"/>
    <col min="15361" max="15361" width="1.7265625" style="95" customWidth="1"/>
    <col min="15362" max="15616" width="9.1796875" style="95"/>
    <col min="15617" max="15617" width="1.7265625" style="95" customWidth="1"/>
    <col min="15618" max="15872" width="9.1796875" style="95"/>
    <col min="15873" max="15873" width="1.7265625" style="95" customWidth="1"/>
    <col min="15874" max="16128" width="9.1796875" style="95"/>
    <col min="16129" max="16129" width="1.7265625" style="95" customWidth="1"/>
    <col min="16130" max="16384" width="9.1796875" style="95"/>
  </cols>
  <sheetData>
    <row r="1" spans="1:16" ht="12.75" customHeight="1" x14ac:dyDescent="0.25">
      <c r="A1" s="1"/>
      <c r="B1" s="180" t="s">
        <v>159</v>
      </c>
      <c r="C1" s="180"/>
      <c r="D1" s="180"/>
      <c r="E1" s="180"/>
      <c r="F1" s="180"/>
      <c r="G1" s="180"/>
      <c r="H1" s="180"/>
      <c r="I1" s="180"/>
      <c r="J1" s="180"/>
      <c r="K1" s="180"/>
      <c r="L1" s="180"/>
      <c r="M1" s="180"/>
      <c r="N1" s="180"/>
      <c r="O1" s="181" t="s">
        <v>30</v>
      </c>
    </row>
    <row r="2" spans="1:16" x14ac:dyDescent="0.25">
      <c r="B2" s="180"/>
      <c r="C2" s="180"/>
      <c r="D2" s="180"/>
      <c r="E2" s="180"/>
      <c r="F2" s="180"/>
      <c r="G2" s="180"/>
      <c r="H2" s="180"/>
      <c r="I2" s="180"/>
      <c r="J2" s="180"/>
      <c r="K2" s="180"/>
      <c r="L2" s="180"/>
      <c r="M2" s="180"/>
      <c r="N2" s="180"/>
      <c r="O2" s="181"/>
    </row>
    <row r="3" spans="1:16" ht="40" customHeight="1" x14ac:dyDescent="0.25">
      <c r="B3" s="191" t="s">
        <v>135</v>
      </c>
      <c r="C3" s="191"/>
      <c r="D3" s="191"/>
      <c r="E3" s="191"/>
      <c r="F3" s="191"/>
      <c r="G3" s="191"/>
      <c r="H3" s="191"/>
      <c r="I3" s="191"/>
      <c r="J3" s="191"/>
      <c r="K3" s="191"/>
      <c r="L3" s="191"/>
      <c r="M3" s="191"/>
      <c r="N3" s="191"/>
      <c r="O3" s="181"/>
    </row>
    <row r="4" spans="1:16" ht="12.75" customHeight="1" x14ac:dyDescent="0.25">
      <c r="B4" s="192" t="s">
        <v>158</v>
      </c>
      <c r="C4" s="192"/>
      <c r="D4" s="192"/>
      <c r="E4" s="192"/>
      <c r="F4" s="192"/>
      <c r="G4" s="192"/>
      <c r="H4" s="192"/>
      <c r="I4" s="192"/>
      <c r="J4" s="192"/>
      <c r="K4" s="192"/>
      <c r="L4" s="192"/>
      <c r="M4" s="192"/>
      <c r="P4" s="94"/>
    </row>
    <row r="5" spans="1:16" ht="15" customHeight="1" x14ac:dyDescent="0.25">
      <c r="B5" s="192"/>
      <c r="C5" s="192"/>
      <c r="D5" s="192"/>
      <c r="E5" s="192"/>
      <c r="F5" s="192"/>
      <c r="G5" s="192"/>
      <c r="H5" s="192"/>
      <c r="I5" s="192"/>
      <c r="J5" s="192"/>
      <c r="K5" s="192"/>
      <c r="L5" s="192"/>
      <c r="M5" s="192"/>
      <c r="N5" s="193" t="s">
        <v>145</v>
      </c>
      <c r="O5" s="193"/>
    </row>
    <row r="6" spans="1:16" x14ac:dyDescent="0.25">
      <c r="B6" s="93"/>
      <c r="C6" s="93"/>
      <c r="D6" s="93"/>
      <c r="E6" s="93"/>
      <c r="F6" s="93"/>
      <c r="G6" s="93"/>
      <c r="H6" s="93"/>
      <c r="I6" s="93"/>
      <c r="J6" s="93"/>
    </row>
    <row r="12" spans="1:16" x14ac:dyDescent="0.25">
      <c r="P12" s="28"/>
    </row>
    <row r="32" spans="2:15" x14ac:dyDescent="0.25">
      <c r="B32" s="16" t="s">
        <v>144</v>
      </c>
      <c r="C32" s="60"/>
      <c r="D32" s="60"/>
      <c r="E32" s="60"/>
      <c r="F32" s="60"/>
      <c r="G32" s="60"/>
      <c r="H32" s="60"/>
      <c r="I32" s="60"/>
      <c r="J32" s="60"/>
      <c r="K32" s="60"/>
      <c r="L32" s="60"/>
      <c r="M32" s="60"/>
      <c r="N32" s="60"/>
      <c r="O32" s="60"/>
    </row>
    <row r="33" spans="2:15" ht="24.75" customHeight="1" x14ac:dyDescent="0.35">
      <c r="B33" s="194" t="s">
        <v>109</v>
      </c>
      <c r="C33" s="187"/>
      <c r="D33" s="187"/>
      <c r="E33" s="187"/>
      <c r="F33" s="187"/>
      <c r="G33" s="187"/>
      <c r="H33" s="187"/>
      <c r="I33" s="187"/>
      <c r="J33" s="187"/>
      <c r="K33" s="187"/>
      <c r="L33" s="187"/>
      <c r="M33" s="187"/>
      <c r="N33" s="187"/>
      <c r="O33" s="187"/>
    </row>
    <row r="34" spans="2:15" ht="14.5" x14ac:dyDescent="0.35">
      <c r="B34" s="37" t="s">
        <v>110</v>
      </c>
      <c r="C34" s="38"/>
      <c r="D34" s="38"/>
      <c r="E34" s="38"/>
      <c r="F34" s="38"/>
      <c r="G34" s="38"/>
      <c r="H34" s="38"/>
      <c r="I34" s="38"/>
      <c r="J34" s="38"/>
      <c r="K34" s="39"/>
      <c r="L34" s="39"/>
      <c r="M34" s="39"/>
      <c r="N34" s="39"/>
      <c r="O34" s="39"/>
    </row>
    <row r="35" spans="2:15" ht="24.75" customHeight="1" x14ac:dyDescent="0.35">
      <c r="B35" s="186" t="s">
        <v>111</v>
      </c>
      <c r="C35" s="187"/>
      <c r="D35" s="187"/>
      <c r="E35" s="187"/>
      <c r="F35" s="187"/>
      <c r="G35" s="187"/>
      <c r="H35" s="187"/>
      <c r="I35" s="187"/>
      <c r="J35" s="187"/>
      <c r="K35" s="187"/>
      <c r="L35" s="187"/>
      <c r="M35" s="187"/>
      <c r="N35" s="187"/>
      <c r="O35" s="187"/>
    </row>
    <row r="36" spans="2:15" ht="30" customHeight="1" x14ac:dyDescent="0.25">
      <c r="B36" s="188" t="s">
        <v>112</v>
      </c>
      <c r="C36" s="189"/>
      <c r="D36" s="189"/>
      <c r="E36" s="189"/>
      <c r="F36" s="189"/>
      <c r="G36" s="189"/>
      <c r="H36" s="189"/>
      <c r="I36" s="189"/>
      <c r="J36" s="189"/>
      <c r="K36" s="189"/>
      <c r="L36" s="189"/>
      <c r="M36" s="189"/>
      <c r="N36" s="189"/>
      <c r="O36" s="189"/>
    </row>
    <row r="37" spans="2:15" ht="36.75" customHeight="1" x14ac:dyDescent="0.25">
      <c r="B37" s="190" t="s">
        <v>108</v>
      </c>
      <c r="C37" s="190"/>
      <c r="D37" s="190"/>
      <c r="E37" s="190"/>
      <c r="F37" s="190"/>
      <c r="G37" s="190"/>
      <c r="H37" s="190"/>
      <c r="I37" s="190"/>
      <c r="J37" s="190"/>
      <c r="K37" s="190"/>
      <c r="L37" s="190"/>
      <c r="M37" s="190"/>
      <c r="N37" s="190"/>
      <c r="O37" s="190"/>
    </row>
    <row r="38" spans="2:15" x14ac:dyDescent="0.25">
      <c r="B38" s="190"/>
      <c r="C38" s="190"/>
      <c r="D38" s="190"/>
      <c r="E38" s="190"/>
      <c r="F38" s="190"/>
      <c r="G38" s="190"/>
      <c r="H38" s="190"/>
      <c r="I38" s="190"/>
      <c r="J38" s="190"/>
      <c r="K38" s="190"/>
      <c r="L38" s="190"/>
      <c r="M38" s="190"/>
      <c r="N38" s="190"/>
      <c r="O38" s="190"/>
    </row>
    <row r="39" spans="2:15" x14ac:dyDescent="0.25">
      <c r="B39" s="190"/>
      <c r="C39" s="190"/>
      <c r="D39" s="190"/>
      <c r="E39" s="190"/>
      <c r="F39" s="190"/>
      <c r="G39" s="190"/>
      <c r="H39" s="190"/>
      <c r="I39" s="190"/>
      <c r="J39" s="190"/>
      <c r="K39" s="190"/>
      <c r="L39" s="190"/>
      <c r="M39" s="190"/>
      <c r="N39" s="190"/>
      <c r="O39" s="190"/>
    </row>
  </sheetData>
  <sheetProtection algorithmName="SHA-512" hashValue="A+a+UDKIa+jPP9RoiKiPPY99Axh3n5EaU+s38URUz9rbAYjO5XWmfKkEb6OOk66gNutZnmdkvgTUgiasRCR1Mw==" saltValue="jCOgwlRGjDHhLXaAcZbImQ==" spinCount="100000" sheet="1" objects="1" scenarios="1"/>
  <mergeCells count="9">
    <mergeCell ref="B35:O35"/>
    <mergeCell ref="B36:O36"/>
    <mergeCell ref="B37:O39"/>
    <mergeCell ref="B1:N2"/>
    <mergeCell ref="O1:O3"/>
    <mergeCell ref="B3:N3"/>
    <mergeCell ref="B4:M5"/>
    <mergeCell ref="N5:O5"/>
    <mergeCell ref="B33:O33"/>
  </mergeCells>
  <hyperlinks>
    <hyperlink ref="O1" location="'List of Tables &amp; Charts'!A1" display="return to List of Tables &amp; Charts"/>
    <hyperlink ref="O4:P4" location="'Chart 1a DATA'!A1" display="view Chart 1a data"/>
    <hyperlink ref="O1:O3" location="'Section 6 List of Tables Charts'!A1" display="return to List of Tables &amp; Charts"/>
    <hyperlink ref="N5:O5" location="'Chart 6.3 DATA'!A1" display="view Chart 6.3 data"/>
  </hyperlinks>
  <pageMargins left="0.70866141732283472" right="0.70866141732283472" top="0.74803149606299213" bottom="0.74803149606299213" header="0.31496062992125984" footer="0.31496062992125984"/>
  <pageSetup paperSize="9" scale="84" orientation="landscape" r:id="rId1"/>
  <headerFooter>
    <oddFooter>&amp;L&amp;8Scottish Stroke Improvement Programme 2019 Report&amp;R&amp;8© NHS National Services Scotland/Crown Copyright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Section 6 List of Tables Charts</vt:lpstr>
      <vt:lpstr>Chart 6.1</vt:lpstr>
      <vt:lpstr>Chart 6.1 DATA</vt:lpstr>
      <vt:lpstr>Chart 6.2</vt:lpstr>
      <vt:lpstr>Chart 6.2 DATA</vt:lpstr>
      <vt:lpstr>Chart 6.3</vt:lpstr>
      <vt:lpstr>Chart 6.3 (30 mins)</vt:lpstr>
      <vt:lpstr>Chart 6.3 DATA (30 mins)</vt:lpstr>
      <vt:lpstr>Chart 6.3 (60 mins)</vt:lpstr>
      <vt:lpstr>Chart 6.3 DATA (60 mins)</vt:lpstr>
      <vt:lpstr>Table 6.1</vt:lpstr>
      <vt:lpstr>Poisson sub 100</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Perkins</dc:creator>
  <cp:lastModifiedBy>davidm13</cp:lastModifiedBy>
  <cp:lastPrinted>2018-06-25T09:15:14Z</cp:lastPrinted>
  <dcterms:created xsi:type="dcterms:W3CDTF">2014-04-11T06:41:55Z</dcterms:created>
  <dcterms:modified xsi:type="dcterms:W3CDTF">2019-06-28T14:26:56Z</dcterms:modified>
</cp:coreProperties>
</file>