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6015" windowWidth="15480" windowHeight="6060"/>
  </bookViews>
  <sheets>
    <sheet name="Section 6 List of Tables Charts" sheetId="313" r:id="rId1"/>
    <sheet name="Chart 6.1" sheetId="314" r:id="rId2"/>
    <sheet name="Chart 6.1 DATA" sheetId="316" r:id="rId3"/>
    <sheet name="Chart 6.2" sheetId="273" r:id="rId4"/>
    <sheet name="Chart 6.3" sheetId="306" r:id="rId5"/>
    <sheet name="Chart 6.3 DATA" sheetId="307" r:id="rId6"/>
    <sheet name="Table 6.1" sheetId="310" r:id="rId7"/>
    <sheet name="Table 6.2" sheetId="304" r:id="rId8"/>
    <sheet name="Poisson sub 100" sheetId="89" state="hidden" r:id="rId9"/>
  </sheets>
  <externalReferences>
    <externalReference r:id="rId10"/>
    <externalReference r:id="rId11"/>
  </externalReferences>
  <definedNames>
    <definedName name="_xlnm._FilterDatabase" localSheetId="1" hidden="1">'Chart 6.1'!#REF!</definedName>
    <definedName name="_xlnm._FilterDatabase" localSheetId="3" hidden="1">'Chart 6.2'!$B$49:$O$77</definedName>
    <definedName name="_xlnm._FilterDatabase" localSheetId="0" hidden="1">'Section 6 List of Tables Charts'!$A$5:$J$10</definedName>
    <definedName name="a" localSheetId="1">#REF!</definedName>
    <definedName name="a" localSheetId="2">#REF!</definedName>
    <definedName name="a" localSheetId="0">#REF!</definedName>
    <definedName name="a" localSheetId="6">'[1]Chart 1c DATA'!$V$34:$X$66</definedName>
    <definedName name="a" localSheetId="7">#REF!</definedName>
    <definedName name="a">#REF!</definedName>
    <definedName name="Hospitals" localSheetId="1">#REF!</definedName>
    <definedName name="Hospitals" localSheetId="2">#REF!</definedName>
    <definedName name="Hospitals" localSheetId="0">#REF!</definedName>
    <definedName name="Hospitals" localSheetId="6">'[1]Chart 1c DATA'!$V$34:$X$66</definedName>
    <definedName name="Hospitals">#REF!</definedName>
    <definedName name="Hospitals_">'[2]Chart 1c DATA'!$V$3:$X$35</definedName>
    <definedName name="ORGANISATION" localSheetId="1">#REF!</definedName>
    <definedName name="ORGANISATION" localSheetId="2">#REF!</definedName>
    <definedName name="ORGANISATION" localSheetId="0">#REF!</definedName>
    <definedName name="ORGANISATION" localSheetId="6">#REF!</definedName>
    <definedName name="ORGANISATION" localSheetId="7">#REF!</definedName>
    <definedName name="ORGANISATION">#REF!</definedName>
  </definedNames>
  <calcPr calcId="125725"/>
</workbook>
</file>

<file path=xl/calcChain.xml><?xml version="1.0" encoding="utf-8"?>
<calcChain xmlns="http://schemas.openxmlformats.org/spreadsheetml/2006/main">
  <c r="D6" i="310"/>
  <c r="C6"/>
  <c r="O30" i="307" l="1"/>
  <c r="L30"/>
  <c r="K30"/>
  <c r="J30"/>
  <c r="I30"/>
  <c r="H30"/>
  <c r="G30"/>
  <c r="F30"/>
  <c r="E30"/>
  <c r="D30"/>
  <c r="C30"/>
  <c r="B30"/>
  <c r="O29"/>
  <c r="K29"/>
  <c r="I29" s="1"/>
  <c r="J29"/>
  <c r="G29"/>
  <c r="F29"/>
  <c r="E29"/>
  <c r="D29"/>
  <c r="C29"/>
  <c r="L29" s="1"/>
  <c r="B29"/>
  <c r="O28"/>
  <c r="L28"/>
  <c r="K28"/>
  <c r="J28"/>
  <c r="I28"/>
  <c r="H28"/>
  <c r="G28"/>
  <c r="F28"/>
  <c r="E28"/>
  <c r="D28"/>
  <c r="C28"/>
  <c r="B28"/>
  <c r="O27"/>
  <c r="K27"/>
  <c r="I27" s="1"/>
  <c r="J27"/>
  <c r="G27"/>
  <c r="F27"/>
  <c r="E27"/>
  <c r="D27"/>
  <c r="C27"/>
  <c r="L27" s="1"/>
  <c r="B27"/>
  <c r="O26"/>
  <c r="L26"/>
  <c r="K26"/>
  <c r="J26"/>
  <c r="I26"/>
  <c r="H26"/>
  <c r="G26"/>
  <c r="F26"/>
  <c r="E26"/>
  <c r="D26"/>
  <c r="C26"/>
  <c r="B26"/>
  <c r="O25"/>
  <c r="K25"/>
  <c r="H25" s="1"/>
  <c r="J25"/>
  <c r="G25"/>
  <c r="F25"/>
  <c r="E25"/>
  <c r="D25"/>
  <c r="C25"/>
  <c r="L25" s="1"/>
  <c r="B25"/>
  <c r="O24"/>
  <c r="L24"/>
  <c r="K24"/>
  <c r="J24"/>
  <c r="I24"/>
  <c r="H24"/>
  <c r="G24"/>
  <c r="F24"/>
  <c r="E24"/>
  <c r="D24"/>
  <c r="C24"/>
  <c r="B24"/>
  <c r="O23"/>
  <c r="K23"/>
  <c r="I23" s="1"/>
  <c r="J23"/>
  <c r="G23"/>
  <c r="F23"/>
  <c r="E23"/>
  <c r="D23"/>
  <c r="C23"/>
  <c r="L23" s="1"/>
  <c r="B23"/>
  <c r="O22"/>
  <c r="L22"/>
  <c r="K22"/>
  <c r="J22"/>
  <c r="I22"/>
  <c r="H22"/>
  <c r="G22"/>
  <c r="F22"/>
  <c r="E22"/>
  <c r="D22"/>
  <c r="C22"/>
  <c r="B22"/>
  <c r="O21"/>
  <c r="K21"/>
  <c r="H21" s="1"/>
  <c r="J21"/>
  <c r="G21"/>
  <c r="F21"/>
  <c r="E21"/>
  <c r="D21"/>
  <c r="C21"/>
  <c r="L21" s="1"/>
  <c r="B21"/>
  <c r="O20"/>
  <c r="L20"/>
  <c r="K20"/>
  <c r="J20"/>
  <c r="I20"/>
  <c r="H20"/>
  <c r="G20"/>
  <c r="F20"/>
  <c r="E20"/>
  <c r="D20"/>
  <c r="C20"/>
  <c r="B20"/>
  <c r="O19"/>
  <c r="K19"/>
  <c r="I19" s="1"/>
  <c r="J19"/>
  <c r="G19"/>
  <c r="F19"/>
  <c r="E19"/>
  <c r="D19"/>
  <c r="C19"/>
  <c r="L19" s="1"/>
  <c r="B19"/>
  <c r="O18"/>
  <c r="L18"/>
  <c r="K18"/>
  <c r="J18"/>
  <c r="I18"/>
  <c r="H18"/>
  <c r="G18"/>
  <c r="F18"/>
  <c r="E18"/>
  <c r="D18"/>
  <c r="C18"/>
  <c r="B18"/>
  <c r="O17"/>
  <c r="K17"/>
  <c r="H17" s="1"/>
  <c r="J17"/>
  <c r="G17"/>
  <c r="F17"/>
  <c r="E17"/>
  <c r="D17"/>
  <c r="C17"/>
  <c r="L17" s="1"/>
  <c r="B17"/>
  <c r="O16"/>
  <c r="K16"/>
  <c r="H16" s="1"/>
  <c r="J16"/>
  <c r="I16"/>
  <c r="G16"/>
  <c r="F16"/>
  <c r="E16"/>
  <c r="D16"/>
  <c r="C16"/>
  <c r="L16" s="1"/>
  <c r="B16"/>
  <c r="O15"/>
  <c r="K15"/>
  <c r="H15" s="1"/>
  <c r="J15"/>
  <c r="G15"/>
  <c r="F15"/>
  <c r="E15"/>
  <c r="D15"/>
  <c r="C15"/>
  <c r="L15" s="1"/>
  <c r="B15"/>
  <c r="O14"/>
  <c r="K14"/>
  <c r="H14" s="1"/>
  <c r="J14"/>
  <c r="I14"/>
  <c r="G14"/>
  <c r="F14"/>
  <c r="E14"/>
  <c r="D14"/>
  <c r="C14"/>
  <c r="L14" s="1"/>
  <c r="B14"/>
  <c r="O13"/>
  <c r="K13"/>
  <c r="I13" s="1"/>
  <c r="J13"/>
  <c r="G13"/>
  <c r="F13"/>
  <c r="E13"/>
  <c r="D13"/>
  <c r="C13"/>
  <c r="L13" s="1"/>
  <c r="B13"/>
  <c r="O12"/>
  <c r="K12"/>
  <c r="H12" s="1"/>
  <c r="J12"/>
  <c r="I12"/>
  <c r="G12"/>
  <c r="F12"/>
  <c r="E12"/>
  <c r="D12"/>
  <c r="C12"/>
  <c r="L12" s="1"/>
  <c r="B12"/>
  <c r="O11"/>
  <c r="K11"/>
  <c r="H11" s="1"/>
  <c r="J11"/>
  <c r="G11"/>
  <c r="F11"/>
  <c r="E11"/>
  <c r="D11"/>
  <c r="C11"/>
  <c r="L11" s="1"/>
  <c r="B11"/>
  <c r="O10"/>
  <c r="K10"/>
  <c r="H10" s="1"/>
  <c r="J10"/>
  <c r="I10"/>
  <c r="G10"/>
  <c r="F10"/>
  <c r="E10"/>
  <c r="D10"/>
  <c r="C10"/>
  <c r="L10" s="1"/>
  <c r="B10"/>
  <c r="O9"/>
  <c r="K9"/>
  <c r="I9" s="1"/>
  <c r="J9"/>
  <c r="G9"/>
  <c r="F9"/>
  <c r="E9"/>
  <c r="D9"/>
  <c r="C9"/>
  <c r="L9" s="1"/>
  <c r="B9"/>
  <c r="O8"/>
  <c r="K8"/>
  <c r="H8" s="1"/>
  <c r="J8"/>
  <c r="I8"/>
  <c r="G8"/>
  <c r="F8"/>
  <c r="E8"/>
  <c r="D8"/>
  <c r="C8"/>
  <c r="L8" s="1"/>
  <c r="B8"/>
  <c r="O7"/>
  <c r="K7"/>
  <c r="H7" s="1"/>
  <c r="J7"/>
  <c r="G7"/>
  <c r="F7"/>
  <c r="E7"/>
  <c r="D7"/>
  <c r="C7"/>
  <c r="L7" s="1"/>
  <c r="B7"/>
  <c r="O6"/>
  <c r="K6"/>
  <c r="H6" s="1"/>
  <c r="J6"/>
  <c r="I6"/>
  <c r="G6"/>
  <c r="F6"/>
  <c r="E6"/>
  <c r="D6"/>
  <c r="C6"/>
  <c r="L6" s="1"/>
  <c r="B6"/>
  <c r="O5"/>
  <c r="K5"/>
  <c r="I5" s="1"/>
  <c r="J5"/>
  <c r="G5"/>
  <c r="F5"/>
  <c r="E5"/>
  <c r="D5"/>
  <c r="C5"/>
  <c r="L5" s="1"/>
  <c r="B5"/>
  <c r="O4"/>
  <c r="K4"/>
  <c r="H4" s="1"/>
  <c r="J4"/>
  <c r="I4"/>
  <c r="G4"/>
  <c r="F4"/>
  <c r="E4"/>
  <c r="D4"/>
  <c r="C4"/>
  <c r="L4" s="1"/>
  <c r="B4"/>
  <c r="U3"/>
  <c r="T3"/>
  <c r="S3"/>
  <c r="R3"/>
  <c r="K3"/>
  <c r="H3" s="1"/>
  <c r="I3"/>
  <c r="E3"/>
  <c r="D3"/>
  <c r="C3"/>
  <c r="A10" l="1"/>
  <c r="A11"/>
  <c r="A6"/>
  <c r="A15"/>
  <c r="A26"/>
  <c r="A7"/>
  <c r="A14"/>
  <c r="A18"/>
  <c r="A20"/>
  <c r="A28"/>
  <c r="A22"/>
  <c r="M28"/>
  <c r="A5"/>
  <c r="M11"/>
  <c r="A13"/>
  <c r="M14"/>
  <c r="M22"/>
  <c r="A30"/>
  <c r="M30"/>
  <c r="A3"/>
  <c r="M4"/>
  <c r="A8"/>
  <c r="M9"/>
  <c r="M12"/>
  <c r="A16"/>
  <c r="M20"/>
  <c r="M6"/>
  <c r="M29"/>
  <c r="M26"/>
  <c r="M7"/>
  <c r="A9"/>
  <c r="M10"/>
  <c r="M15"/>
  <c r="M18"/>
  <c r="M3"/>
  <c r="N3"/>
  <c r="A4"/>
  <c r="M5"/>
  <c r="M8"/>
  <c r="A12"/>
  <c r="M13"/>
  <c r="M16"/>
  <c r="A24"/>
  <c r="M24"/>
  <c r="O3"/>
  <c r="I7"/>
  <c r="I11"/>
  <c r="I15"/>
  <c r="A17"/>
  <c r="I17"/>
  <c r="M17"/>
  <c r="A21"/>
  <c r="I21"/>
  <c r="M21"/>
  <c r="A25"/>
  <c r="I25"/>
  <c r="M25"/>
  <c r="B3"/>
  <c r="L3" s="1"/>
  <c r="J3"/>
  <c r="N4"/>
  <c r="H5"/>
  <c r="N6"/>
  <c r="N8"/>
  <c r="H9"/>
  <c r="N10"/>
  <c r="N12"/>
  <c r="H13"/>
  <c r="N14"/>
  <c r="N16"/>
  <c r="N18"/>
  <c r="H19"/>
  <c r="N20"/>
  <c r="N22"/>
  <c r="H23"/>
  <c r="N24"/>
  <c r="N26"/>
  <c r="H27"/>
  <c r="N28"/>
  <c r="H29"/>
  <c r="N30"/>
  <c r="N5"/>
  <c r="N7"/>
  <c r="N9"/>
  <c r="N11"/>
  <c r="N13"/>
  <c r="N15"/>
  <c r="N17"/>
  <c r="N19"/>
  <c r="N21"/>
  <c r="N23"/>
  <c r="N25"/>
  <c r="N27"/>
  <c r="N29"/>
  <c r="A19"/>
  <c r="M19"/>
  <c r="A23"/>
  <c r="M23"/>
  <c r="A27"/>
  <c r="M27"/>
  <c r="A29"/>
  <c r="F3" l="1"/>
  <c r="G3"/>
  <c r="P77" i="273" l="1"/>
  <c r="F77"/>
  <c r="E77"/>
  <c r="G77" s="1"/>
  <c r="D77"/>
  <c r="P76"/>
  <c r="F76"/>
  <c r="E76"/>
  <c r="D76"/>
  <c r="P75"/>
  <c r="F75"/>
  <c r="E75"/>
  <c r="D75"/>
  <c r="P74"/>
  <c r="F74"/>
  <c r="E74"/>
  <c r="D74"/>
  <c r="P73"/>
  <c r="F73"/>
  <c r="E73"/>
  <c r="D73"/>
  <c r="P72"/>
  <c r="F72"/>
  <c r="E72"/>
  <c r="D72"/>
  <c r="P71"/>
  <c r="F71"/>
  <c r="E71"/>
  <c r="D71"/>
  <c r="P70"/>
  <c r="F70"/>
  <c r="E70"/>
  <c r="D70"/>
  <c r="P69"/>
  <c r="F69"/>
  <c r="E69"/>
  <c r="D69"/>
  <c r="P68"/>
  <c r="F68"/>
  <c r="E68"/>
  <c r="D68"/>
  <c r="P67"/>
  <c r="F67"/>
  <c r="E67"/>
  <c r="D67"/>
  <c r="P66"/>
  <c r="F66"/>
  <c r="E66"/>
  <c r="D66"/>
  <c r="P65"/>
  <c r="F65"/>
  <c r="E65"/>
  <c r="D65"/>
  <c r="P64"/>
  <c r="F64"/>
  <c r="E64"/>
  <c r="D64"/>
  <c r="P63"/>
  <c r="F63"/>
  <c r="E63"/>
  <c r="D63"/>
  <c r="P62"/>
  <c r="F62"/>
  <c r="E62"/>
  <c r="D62"/>
  <c r="P61"/>
  <c r="F61"/>
  <c r="E61"/>
  <c r="D61"/>
  <c r="P60"/>
  <c r="F60"/>
  <c r="E60"/>
  <c r="D60"/>
  <c r="P59"/>
  <c r="F59"/>
  <c r="E59"/>
  <c r="D59"/>
  <c r="P58"/>
  <c r="F58"/>
  <c r="E58"/>
  <c r="D58"/>
  <c r="P57"/>
  <c r="F57"/>
  <c r="E57"/>
  <c r="D57"/>
  <c r="P56"/>
  <c r="F56"/>
  <c r="E56"/>
  <c r="D56"/>
  <c r="P55"/>
  <c r="F55"/>
  <c r="E55"/>
  <c r="D55"/>
  <c r="P54"/>
  <c r="F54"/>
  <c r="E54"/>
  <c r="D54"/>
  <c r="P53"/>
  <c r="F53"/>
  <c r="E53"/>
  <c r="D53"/>
  <c r="P52"/>
  <c r="F52"/>
  <c r="E52"/>
  <c r="D52"/>
  <c r="P51"/>
  <c r="F51"/>
  <c r="E51"/>
  <c r="D51"/>
  <c r="O50"/>
  <c r="N50"/>
  <c r="M50"/>
  <c r="L50"/>
  <c r="K50"/>
  <c r="J50"/>
  <c r="H51" l="1"/>
  <c r="H52"/>
  <c r="H53"/>
  <c r="H54"/>
  <c r="H55"/>
  <c r="H56"/>
  <c r="H57"/>
  <c r="H58"/>
  <c r="H59"/>
  <c r="H60"/>
  <c r="H61"/>
  <c r="H62"/>
  <c r="H63"/>
  <c r="H64"/>
  <c r="H65"/>
  <c r="H66"/>
  <c r="G76"/>
  <c r="H71"/>
  <c r="H72"/>
  <c r="H73"/>
  <c r="H74"/>
  <c r="H75"/>
  <c r="H76"/>
  <c r="G67"/>
  <c r="G68"/>
  <c r="G70"/>
  <c r="G73"/>
  <c r="G74"/>
  <c r="G62"/>
  <c r="G66"/>
  <c r="H77"/>
  <c r="G63"/>
  <c r="G64"/>
  <c r="G65"/>
  <c r="G75"/>
  <c r="G72"/>
  <c r="F50"/>
  <c r="P50"/>
  <c r="G51"/>
  <c r="G52"/>
  <c r="G53"/>
  <c r="G54"/>
  <c r="G55"/>
  <c r="G56"/>
  <c r="G57"/>
  <c r="G58"/>
  <c r="G59"/>
  <c r="G60"/>
  <c r="G61"/>
  <c r="H69"/>
  <c r="H70"/>
  <c r="G71"/>
  <c r="H67"/>
  <c r="H68"/>
  <c r="G69"/>
  <c r="E50"/>
  <c r="D50"/>
  <c r="G50" l="1"/>
  <c r="H50"/>
</calcChain>
</file>

<file path=xl/sharedStrings.xml><?xml version="1.0" encoding="utf-8"?>
<sst xmlns="http://schemas.openxmlformats.org/spreadsheetml/2006/main" count="406" uniqueCount="271">
  <si>
    <r>
      <t xml:space="preserve">2. Some percentages are based on </t>
    </r>
    <r>
      <rPr>
        <b/>
        <sz val="8"/>
        <rFont val="Arial"/>
        <family val="2"/>
      </rPr>
      <t>very</t>
    </r>
    <r>
      <rPr>
        <sz val="8"/>
        <rFont val="Arial"/>
        <family val="2"/>
      </rPr>
      <t xml:space="preserve"> </t>
    </r>
    <r>
      <rPr>
        <b/>
        <sz val="8"/>
        <rFont val="Arial"/>
        <family val="2"/>
      </rPr>
      <t>small numbers</t>
    </r>
    <r>
      <rPr>
        <sz val="8"/>
        <rFont val="Arial"/>
        <family val="2"/>
      </rPr>
      <t xml:space="preserve"> (see numbers in brackets on axis) and </t>
    </r>
    <r>
      <rPr>
        <b/>
        <sz val="8"/>
        <rFont val="Arial"/>
        <family val="2"/>
      </rPr>
      <t>should be interpreted with caution.</t>
    </r>
  </si>
  <si>
    <r>
      <t xml:space="preserve">4.  In some instances, </t>
    </r>
    <r>
      <rPr>
        <b/>
        <sz val="8"/>
        <rFont val="Arial"/>
        <family val="2"/>
      </rPr>
      <t xml:space="preserve">data entered into eSSCA are assigned to admitting hospitals other than the main acute hospitals </t>
    </r>
    <r>
      <rPr>
        <sz val="8"/>
        <rFont val="Arial"/>
        <family val="2"/>
      </rPr>
      <t>participating in the Scottish Stroke Care Audit. Data for these hospitals are combined with data for their respective main acute hospitals.</t>
    </r>
  </si>
  <si>
    <t>&gt;60&lt;=75 mins</t>
  </si>
  <si>
    <t>3. Data for this table are derived from the ‘admission hospital’ field (inpatient dataset).</t>
  </si>
  <si>
    <r>
      <t xml:space="preserve">5. </t>
    </r>
    <r>
      <rPr>
        <b/>
        <sz val="8"/>
        <rFont val="Arial"/>
        <family val="2"/>
      </rPr>
      <t>Some hospitals admitted ischaemic stroke patients for thrombolysis but did not thrombolyse any patients within the time spans included in this chart</t>
    </r>
    <r>
      <rPr>
        <sz val="8"/>
        <rFont val="Arial"/>
        <family val="2"/>
      </rPr>
      <t>. These hospitals are included in the chart denominator but show as zero percent with regard to the time spans analysed.</t>
    </r>
  </si>
  <si>
    <t>Upper
CI</t>
  </si>
  <si>
    <t>Lower
CI</t>
  </si>
  <si>
    <t>Number of patients</t>
  </si>
  <si>
    <t>Stroke Standard</t>
  </si>
  <si>
    <t>Difference in %</t>
  </si>
  <si>
    <t>Statistically Significant</t>
  </si>
  <si>
    <t>Chart Axis</t>
  </si>
  <si>
    <t>Hospital</t>
  </si>
  <si>
    <t>Numerator</t>
  </si>
  <si>
    <t>Denominator</t>
  </si>
  <si>
    <t>Borders</t>
  </si>
  <si>
    <t>Lanarkshire</t>
  </si>
  <si>
    <t>Fife</t>
  </si>
  <si>
    <t>Dumfries &amp; Galloway</t>
  </si>
  <si>
    <t>Tayside</t>
  </si>
  <si>
    <t>Ayrshire &amp; Arran</t>
  </si>
  <si>
    <t>Grampian</t>
  </si>
  <si>
    <t>Forth Valley</t>
  </si>
  <si>
    <t>Highland</t>
  </si>
  <si>
    <t>Western Isles</t>
  </si>
  <si>
    <t>Lothian</t>
  </si>
  <si>
    <t>Shetland</t>
  </si>
  <si>
    <t>Greater Glasgow &amp; Clyde</t>
  </si>
  <si>
    <t>Orkney</t>
  </si>
  <si>
    <t>Percentage</t>
  </si>
  <si>
    <t>return to List of Tables &amp; Charts</t>
  </si>
  <si>
    <t>Ayr Hospital</t>
  </si>
  <si>
    <t>Ayr</t>
  </si>
  <si>
    <t>Crosshouse Hospital</t>
  </si>
  <si>
    <t>Crosshouse</t>
  </si>
  <si>
    <t>Crosshouse Hospital, Kilmarnock</t>
  </si>
  <si>
    <t>Borders General Hospital</t>
  </si>
  <si>
    <t>Borders General Hospital, Melrose</t>
  </si>
  <si>
    <t>Dumfries &amp; Galloway Royal Infirmary</t>
  </si>
  <si>
    <t>DGRI</t>
  </si>
  <si>
    <t>Dumfries &amp; Galloway Royal Infirmary (DGRI)</t>
  </si>
  <si>
    <t>Galloway Community Hospital</t>
  </si>
  <si>
    <t>GCH</t>
  </si>
  <si>
    <t>Galloway Community Hospital (GCH)</t>
  </si>
  <si>
    <t>Victoria Hospital, Kirkcaldy (VHK)</t>
  </si>
  <si>
    <t>Forth Valley Royal Hospital</t>
  </si>
  <si>
    <t>Forth Valley Royal Hospital, Larbert (FVRH)</t>
  </si>
  <si>
    <t>Aberdeen Royal Infirmary</t>
  </si>
  <si>
    <t>Aberdeen Royal Infirmary (ARI)</t>
  </si>
  <si>
    <t>Dr Gray's Hospital</t>
  </si>
  <si>
    <t>Dr Grays</t>
  </si>
  <si>
    <t>Dr Gray's Hospital, Elgin</t>
  </si>
  <si>
    <t>Glasgow Royal Infirmary</t>
  </si>
  <si>
    <t>Glasgow Royal Infirmary (GRI)</t>
  </si>
  <si>
    <t>Inverclyde Royal Hospital</t>
  </si>
  <si>
    <t>Inverclyde Royal Hospital, Greenock (IRH)</t>
  </si>
  <si>
    <t>Royal Alexandra Hospital</t>
  </si>
  <si>
    <t>Royal Alexandra Hospital, Paisley (RAH)</t>
  </si>
  <si>
    <t>Belford Hospital</t>
  </si>
  <si>
    <t>Belford</t>
  </si>
  <si>
    <t>Belford Hospital, Fort William</t>
  </si>
  <si>
    <t>Caithness General Hospital</t>
  </si>
  <si>
    <t>Caithness</t>
  </si>
  <si>
    <t>Caithness General Hospital, Wick</t>
  </si>
  <si>
    <t>Lorn &amp; Islands Hospital</t>
  </si>
  <si>
    <t>L&amp;I</t>
  </si>
  <si>
    <t>Lorn &amp; Islands Hospital, Oban</t>
  </si>
  <si>
    <t>Raigmore Hospital</t>
  </si>
  <si>
    <t>Raigmore</t>
  </si>
  <si>
    <t>Raigmore Hospital, Inverness</t>
  </si>
  <si>
    <t>Hairmyres Hospital</t>
  </si>
  <si>
    <t>Hairmyres</t>
  </si>
  <si>
    <t>Hairmyres Hospital, East Kilbride</t>
  </si>
  <si>
    <t>Monklands Hospital</t>
  </si>
  <si>
    <t>Monklands</t>
  </si>
  <si>
    <t>Monklands Hospital, Coatbridge</t>
  </si>
  <si>
    <t>Wishaw General Hospital</t>
  </si>
  <si>
    <t>Wishaw</t>
  </si>
  <si>
    <t>Royal Infirmary of Edinburgh</t>
  </si>
  <si>
    <t>RIE</t>
  </si>
  <si>
    <t>Royal Infirmary of Edinburgh at Little France (RIE)</t>
  </si>
  <si>
    <t>St John's Hospital</t>
  </si>
  <si>
    <t>SJH</t>
  </si>
  <si>
    <t>St John's Hospital, Livingston (SJH)</t>
  </si>
  <si>
    <t>Western General Hospital</t>
  </si>
  <si>
    <t>WGH</t>
  </si>
  <si>
    <t>Western General Hospital, Edinburgh (WGH)</t>
  </si>
  <si>
    <t>Balfour Hospital</t>
  </si>
  <si>
    <t>Balfour</t>
  </si>
  <si>
    <t>Balfour Hospital, Orkney</t>
  </si>
  <si>
    <t>Gilbert Bain Hospital</t>
  </si>
  <si>
    <t>Gilbert Bain</t>
  </si>
  <si>
    <t>Gilbert Bain Hospital, Shetland</t>
  </si>
  <si>
    <t>Ninewells Hospital</t>
  </si>
  <si>
    <t>Ninewells</t>
  </si>
  <si>
    <t>Ninewells Hospital, Dundee</t>
  </si>
  <si>
    <t>Perth Royal Infirmary</t>
  </si>
  <si>
    <t>PRI</t>
  </si>
  <si>
    <t>Perth Royal Infirmary (PRI)</t>
  </si>
  <si>
    <t>Uist &amp; Barra Hospital</t>
  </si>
  <si>
    <t>Uist &amp; Barra Hospital, Benbecula</t>
  </si>
  <si>
    <t>Western Isles Hospital</t>
  </si>
  <si>
    <t>Western Isles Hospital (WIH)</t>
  </si>
  <si>
    <t>Scotland</t>
  </si>
  <si>
    <t>VHK</t>
  </si>
  <si>
    <t>ARI</t>
  </si>
  <si>
    <t>Within 60 mins</t>
  </si>
  <si>
    <t>Within 75 mins</t>
  </si>
  <si>
    <t>FVRH</t>
  </si>
  <si>
    <t>GRI</t>
  </si>
  <si>
    <t>RAH</t>
  </si>
  <si>
    <t>Forth Valley Royal Hospital (Larbert)</t>
  </si>
  <si>
    <t>Royal Infirmary of Edinburgh at Little France</t>
  </si>
  <si>
    <t>Title</t>
  </si>
  <si>
    <t>Page number in printed report</t>
  </si>
  <si>
    <t>5. A small proportion of records have thrombolysis date recorded but no thrombolysis time. These records are included in the denominator because the presence of a date indicates thrombolysis occurred. The absence of a thrombolysis time, however, prevents the calculation of door-to-needle time so these cases cannot be measured against the 60 minute standard and cannot be confirmed as having achieved it and are assumed not to have done so. This is a slightly different approach from Chart 11 where inclusion in the chart requires both a thrombolysis date and thrombolysis time. As a result, the Chart 9 and Chart 10 denominators, for individual hospitals, may be slightly higher than those in Chart 11.</t>
  </si>
  <si>
    <r>
      <t xml:space="preserve">1. </t>
    </r>
    <r>
      <rPr>
        <b/>
        <sz val="8"/>
        <color indexed="26"/>
        <rFont val="Arial"/>
        <family val="2"/>
      </rPr>
      <t>Hospitals shown are those that provide a thrombolysis service</t>
    </r>
    <r>
      <rPr>
        <sz val="8"/>
        <color indexed="26"/>
        <rFont val="Arial"/>
        <family val="2"/>
      </rPr>
      <t>. See Table 5 for further details. Records included must have date and time of arrival at first hospital and date and time of thrombolysis to permit the calculation of time to thrombolysis and a small proportion of records are missing these data items.</t>
    </r>
  </si>
  <si>
    <r>
      <t xml:space="preserve">2. Some percentages are based on </t>
    </r>
    <r>
      <rPr>
        <b/>
        <sz val="8"/>
        <color indexed="26"/>
        <rFont val="Arial"/>
        <family val="2"/>
      </rPr>
      <t>very</t>
    </r>
    <r>
      <rPr>
        <sz val="8"/>
        <color indexed="26"/>
        <rFont val="Arial"/>
        <family val="2"/>
      </rPr>
      <t xml:space="preserve"> </t>
    </r>
    <r>
      <rPr>
        <b/>
        <sz val="8"/>
        <color indexed="26"/>
        <rFont val="Arial"/>
        <family val="2"/>
      </rPr>
      <t>small numbers (</t>
    </r>
    <r>
      <rPr>
        <sz val="8"/>
        <color indexed="26"/>
        <rFont val="Arial"/>
        <family val="2"/>
      </rPr>
      <t xml:space="preserve">see numbers in brackets on axis) and </t>
    </r>
    <r>
      <rPr>
        <b/>
        <sz val="8"/>
        <color indexed="26"/>
        <rFont val="Arial"/>
        <family val="2"/>
      </rPr>
      <t>should be interpreted with caution</t>
    </r>
    <r>
      <rPr>
        <sz val="8"/>
        <color indexed="26"/>
        <rFont val="Arial"/>
        <family val="2"/>
      </rPr>
      <t>.</t>
    </r>
  </si>
  <si>
    <r>
      <t xml:space="preserve">3. Some hospitals (e.g. Southern General Hospital) receive a </t>
    </r>
    <r>
      <rPr>
        <b/>
        <sz val="8"/>
        <color indexed="26"/>
        <rFont val="Arial"/>
        <family val="2"/>
      </rPr>
      <t>small number of patients transferred from neighbouring Health Boards</t>
    </r>
    <r>
      <rPr>
        <sz val="8"/>
        <color indexed="26"/>
        <rFont val="Arial"/>
        <family val="2"/>
      </rPr>
      <t xml:space="preserve"> which may affect their onset-to-needle time performance.</t>
    </r>
  </si>
  <si>
    <r>
      <t xml:space="preserve">4. </t>
    </r>
    <r>
      <rPr>
        <b/>
        <sz val="8"/>
        <color indexed="26"/>
        <rFont val="Arial"/>
        <family val="2"/>
      </rPr>
      <t>Some hospitals admitted ischaemic stroke patients for thrombolysis but did not thrombolyse any patients within 1 hour</t>
    </r>
    <r>
      <rPr>
        <sz val="8"/>
        <color indexed="26"/>
        <rFont val="Arial"/>
        <family val="2"/>
      </rPr>
      <t>. These hospitals are included in the chart denominator but show as zero percent with regard to the Scottish Stroke Care Standard for thrombolysis.</t>
    </r>
  </si>
  <si>
    <r>
      <t>Scotland</t>
    </r>
    <r>
      <rPr>
        <b/>
        <sz val="10"/>
        <color indexed="9"/>
        <rFont val="Arial"/>
        <family val="2"/>
      </rPr>
      <t xml:space="preserve"> summary</t>
    </r>
  </si>
  <si>
    <t>NHSSCOTLAND</t>
  </si>
  <si>
    <t>Victoria Hospital Kirkcaldy</t>
  </si>
  <si>
    <t>Table 1: Poisson distribution 95% confidence limits.</t>
  </si>
  <si>
    <t>Observed</t>
  </si>
  <si>
    <t>Lower Confidence Limit</t>
  </si>
  <si>
    <t>Upper Confidence Limit</t>
  </si>
  <si>
    <t/>
  </si>
  <si>
    <t>Queen Elizabeth University Hospital - Glasgow</t>
  </si>
  <si>
    <r>
      <t xml:space="preserve">3. Some hospitals (e.g. QEUHG) receive a </t>
    </r>
    <r>
      <rPr>
        <b/>
        <sz val="8"/>
        <rFont val="Arial"/>
        <family val="2"/>
      </rPr>
      <t>small number of patients transferred from neighbouring Health Boards</t>
    </r>
    <r>
      <rPr>
        <sz val="8"/>
        <rFont val="Arial"/>
        <family val="2"/>
      </rPr>
      <t xml:space="preserve"> which may affect their onset-to-needle time performance.</t>
    </r>
  </si>
  <si>
    <t>QEUH</t>
  </si>
  <si>
    <t>Queen Elizabeth University Hospital (QEUH)</t>
  </si>
  <si>
    <t>Queen Elizabeth University Hospital</t>
  </si>
  <si>
    <t>Queen Elizabeth University Hospital, Glasgow (QEUH)</t>
  </si>
  <si>
    <t>(a) Within 30 mins</t>
  </si>
  <si>
    <t>(b) &gt;30&lt;=60 mins*</t>
  </si>
  <si>
    <t>(c) &gt;60&lt;=75 mins*</t>
  </si>
  <si>
    <t>Within 30 mins</t>
  </si>
  <si>
    <t>&gt;30&lt;=60 mins</t>
  </si>
  <si>
    <t>Note that the Scotland column in the chart is coloured green and red simply to differentiate it from the hospital columns and the colours are not indicative of performance. Light green corresponds to '&gt;60&lt;=75 mins', red corresponds to '&gt;30&lt;=60 mins' and dark green corresponds to 'Within 30 mins'.</t>
  </si>
  <si>
    <t>Monklands Hospital, Airdrie</t>
  </si>
  <si>
    <t>2. Records are included if a thrombolysis date is present; a small proportion of these records will not have an associated thrombolysis time recorded. This table also includes a small proportion of patients who were thrombolysed for a non-index event. This differs slightly from Chart 9 where measurement of the 60 minute thrombolysis door-to-needle time standard focuses on patients thrombolysed for index events only.</t>
  </si>
  <si>
    <t>7. A small proportion of records may involve admission dates at the end of one year and thrombolysis dates at the beginning of the next year.</t>
  </si>
  <si>
    <t>2016 (%)</t>
  </si>
  <si>
    <t>CI
2016</t>
  </si>
  <si>
    <t>Confidence Interval 2016 (%)</t>
  </si>
  <si>
    <t>Number of patients receiving thrombolysis in 2016</t>
  </si>
  <si>
    <t>click here for the SSCA web site where a PDF copy of the Scottish Stroke Improvement Plan may be viewed and/or downloaded</t>
  </si>
  <si>
    <t>9. During 2016, NHS Ayrshire &amp; Arran reorganised its services for acute stroke patients, transferring to Crosshouse Hospital the services previously provided in Ayr Hospital.</t>
  </si>
  <si>
    <t>8. The thrombolysis figures may include a small number of thrombectomy cases, involving the physical removal of the clot from the blood vessel, because the data collection system, eSSCA, cannot always capture the complexity of the patient pathway for this intervention. There are fewer than 10 thrombectomy cases recorded for each of 2015 and 2016.</t>
  </si>
  <si>
    <t>2017 (%)</t>
  </si>
  <si>
    <t>Confidence interval 2017 (%)</t>
  </si>
  <si>
    <t>CI
2017</t>
  </si>
  <si>
    <t>Stroke Standard (30)</t>
  </si>
  <si>
    <t>Stroke Standard (60)</t>
  </si>
  <si>
    <t>Note that the Scotland columns in the chart are coloured light green and dark green simply to differentiate them from the hospital columns and the colours are not indicative of performance. Light green corresponds to '2016' and dark green corresponds to '2017'.</t>
  </si>
  <si>
    <t>Number of patients receiving thrombolysis in 2017</t>
  </si>
  <si>
    <t>Low</t>
  </si>
  <si>
    <t>High</t>
  </si>
  <si>
    <t>Colours</t>
  </si>
  <si>
    <t>Scottish Stroke Care Audit 2018 National Report: Stroke Services in Scottish Hospitals, Data Relating to 2017.</t>
  </si>
  <si>
    <t>Horizontal lines reflect Scottish Stroke Care Standards (2016) of 80% of stroke patients thrombolysed within 1 hour of arrival at first hospital .</t>
  </si>
  <si>
    <t>Hour of Day</t>
  </si>
  <si>
    <t>Weekday of arrival at hospital</t>
  </si>
  <si>
    <t>Sun</t>
  </si>
  <si>
    <t>Mon</t>
  </si>
  <si>
    <t>Tue</t>
  </si>
  <si>
    <t>Wed</t>
  </si>
  <si>
    <t>Thu</t>
  </si>
  <si>
    <t>Fri</t>
  </si>
  <si>
    <t>Sat</t>
  </si>
  <si>
    <t>00:00 - 00:59</t>
  </si>
  <si>
    <t>01:00 - 01:59</t>
  </si>
  <si>
    <t>02:00 - 02:59</t>
  </si>
  <si>
    <t>03:00 - 03:59</t>
  </si>
  <si>
    <t>04:00 - 04:59</t>
  </si>
  <si>
    <t>05:00 - 05:59</t>
  </si>
  <si>
    <t>06:00 - 06:59</t>
  </si>
  <si>
    <t>07:00 - 07:59</t>
  </si>
  <si>
    <t>08:00 - 08:59</t>
  </si>
  <si>
    <t>09:00 - 09:59</t>
  </si>
  <si>
    <t>10:00 - 10:59</t>
  </si>
  <si>
    <t>11:00 - 11:59</t>
  </si>
  <si>
    <t>12:00 - 12:59</t>
  </si>
  <si>
    <t>13:00 - 13:59</t>
  </si>
  <si>
    <t>14:00 - 14:59</t>
  </si>
  <si>
    <t>15:00 - 15:59</t>
  </si>
  <si>
    <t>16:00 - 16:59</t>
  </si>
  <si>
    <t>17:00 - 17:59</t>
  </si>
  <si>
    <t>18:00 - 18:59</t>
  </si>
  <si>
    <t>19:00 - 19:59</t>
  </si>
  <si>
    <t>20:00 - 20:59</t>
  </si>
  <si>
    <t>21:00 - 21:59</t>
  </si>
  <si>
    <t>22:00 - 22:59</t>
  </si>
  <si>
    <t>23:00 - 23:59</t>
  </si>
  <si>
    <t>1 Severe stroke defined as those where, at first assessment, patient (a) cannot talk, is not oriented in time/ place/ person, cannot lift arms OR (b) cannot talk, is not oriented in time/ place/ person, cannot walk OR (c) cannot lift arms, cannot walk.</t>
  </si>
  <si>
    <t>2 There were 8,911 records identified as severe or thrombolysed but 48 records are omitted because of missing dates or times of arrival at first hospital. The table cells therefore sum to 8,863.</t>
  </si>
  <si>
    <t>0-16</t>
  </si>
  <si>
    <t>17-25</t>
  </si>
  <si>
    <t>26-37</t>
  </si>
  <si>
    <t>38-47</t>
  </si>
  <si>
    <t>48-60</t>
  </si>
  <si>
    <t>61-70</t>
  </si>
  <si>
    <t>71-81</t>
  </si>
  <si>
    <t>82-91</t>
  </si>
  <si>
    <t>92-101</t>
  </si>
  <si>
    <t>102-119</t>
  </si>
  <si>
    <t>Chart 6.2  Percentage of patients receiving thrombolysis within 30, 60 &amp; 75 minutes of arrival at first hospital,  2017 data.</t>
  </si>
  <si>
    <t>Notes regarding Charts 6.2 and 6.3:</t>
  </si>
  <si>
    <t>6. A small proportion of records have thrombolysis date recorded but no thrombolysis time. These records are included in the denominator because the presence of a date indicates thrombolysis occurred. The absence of a thrombolysis time, however, prevents the calculation of door-to-needle time so these cases cannot be measured against the 60 minute standard and cannot be confirmed as having achieved it and are assumed not to have done so. This is a slightly different approach from Chart 6.2 where inclusion in the chart requires both a thrombolysis date and thrombolysis time. As a result, the Chart 6.2 denominators, for individual hospitals, may be slightly higher than those in Chart 6.3.</t>
  </si>
  <si>
    <t>Chart 6.2</t>
  </si>
  <si>
    <t>Percentage of patients receiving thrombolysis within 30, 60 &amp; 75 minutes of arrival at first hospital,  2017 data.</t>
  </si>
  <si>
    <r>
      <t>1.</t>
    </r>
    <r>
      <rPr>
        <b/>
        <sz val="8"/>
        <rFont val="Arial"/>
        <family val="2"/>
      </rPr>
      <t xml:space="preserve"> Hospitals shown are those that provide a thrombolysis service</t>
    </r>
    <r>
      <rPr>
        <sz val="8"/>
        <rFont val="Arial"/>
        <family val="2"/>
      </rPr>
      <t>. See Table 3.2 for further details. Records included must have date and time of arrival at first hospital and date and time of thrombolysis to permit the calculation of time to thrombolysis and a small proportion of records are missing these data items.</t>
    </r>
  </si>
  <si>
    <t>Chart 6.1  Mean door-to-needle time by NHS board.</t>
  </si>
  <si>
    <t>Note that the full list, including other sections, appears in the PDF version of the report as Appendix B</t>
  </si>
  <si>
    <t>Table/ Chart* Number</t>
  </si>
  <si>
    <t>* Some chart worksheets may have a separate data worksheet showing the numbers upon which the chart is based.</t>
  </si>
  <si>
    <t>Section 6</t>
  </si>
  <si>
    <t>Table 6.1</t>
  </si>
  <si>
    <t>Table 6.2</t>
  </si>
  <si>
    <t>Chart 6.1</t>
  </si>
  <si>
    <t>Chart 6.3</t>
  </si>
  <si>
    <t>Mean door-to-needle time by NHS board.</t>
  </si>
  <si>
    <t>Percentage of patients with door-to-needle times for thrombolysis within 1 hour, 2016 and 2017 data.</t>
  </si>
  <si>
    <t>Confirmed ischaemic strokes (either severe or thrombolysed) by arrival day/hour,  2015-2017 (admission date) combined.</t>
  </si>
  <si>
    <t>Thrombolysis - numbers thrombolysed, 2016 &amp; 2017 data.</t>
  </si>
  <si>
    <t>Chart 6.3   Percentage of patients with door-to-needle times for thrombolysis within 1 hour, 2016 and 2017 data.</t>
  </si>
  <si>
    <t>For notes regarding Chart 6.3 please see notes regarding Chart 6.2.</t>
  </si>
  <si>
    <t>view Chart 6.3 data</t>
  </si>
  <si>
    <t>Table 6.1  Thrombolysis - numbers thrombolysed, 2016 &amp; 2017 data.</t>
  </si>
  <si>
    <t>Notes regarding Table 6.1:</t>
  </si>
  <si>
    <t>Table 6.2  Confirmed ischaemic strokes (either severe or thrombolysed) by arrival day/hour,
 2015-2017 (admission date) combined</t>
  </si>
  <si>
    <r>
      <t>Notes regarding Table 6.2</t>
    </r>
    <r>
      <rPr>
        <sz val="8"/>
        <rFont val="Arial"/>
        <family val="2"/>
      </rPr>
      <t>:</t>
    </r>
  </si>
  <si>
    <t>1. Note that this table is not directly comparable with Table 6.3 because it is based on hospital/ NHS board of treatment rather than Health Board of residence, upon which Table 6.3 is based. Health Boards may treat patients from outside their board area or may treat non-Scottish residents.</t>
  </si>
  <si>
    <t>Number of cases</t>
  </si>
  <si>
    <t>Geometric Mean (GM)</t>
  </si>
  <si>
    <t>(44, 54)</t>
  </si>
  <si>
    <t>(43, 56)</t>
  </si>
  <si>
    <t>(56, 93)</t>
  </si>
  <si>
    <t>(51, 103)</t>
  </si>
  <si>
    <t>(68, 123)</t>
  </si>
  <si>
    <t>(62, 137)</t>
  </si>
  <si>
    <t>(55, 71)</t>
  </si>
  <si>
    <t>(52, 74)</t>
  </si>
  <si>
    <t>(52, 69)</t>
  </si>
  <si>
    <t>(50, 72)</t>
  </si>
  <si>
    <t>(50, 62)</t>
  </si>
  <si>
    <t>(48, 64)</t>
  </si>
  <si>
    <t>(60, 71)</t>
  </si>
  <si>
    <t>(59, 73)</t>
  </si>
  <si>
    <t>(66, 85)</t>
  </si>
  <si>
    <t>(63, 89)</t>
  </si>
  <si>
    <t>(46, 53)</t>
  </si>
  <si>
    <t>(44, 55)</t>
  </si>
  <si>
    <t>-</t>
  </si>
  <si>
    <t>(42, 50)</t>
  </si>
  <si>
    <t>(41, 51)</t>
  </si>
  <si>
    <t>(47, 57)</t>
  </si>
  <si>
    <t>(46, 59)</t>
  </si>
  <si>
    <t>(59, 121)</t>
  </si>
  <si>
    <t>(51, 139)</t>
  </si>
  <si>
    <t>(55, 59)</t>
  </si>
  <si>
    <t>(54, 59)</t>
  </si>
  <si>
    <t>NHS Board</t>
  </si>
  <si>
    <t>Door-to-needle time (DTN)  (minutes)</t>
  </si>
  <si>
    <t>Standard Deviation (SD) of log of DTN</t>
  </si>
  <si>
    <t>95% Confidence Interval for GM</t>
  </si>
  <si>
    <t>99% Confidence Interval for GM</t>
  </si>
  <si>
    <t>Scotland*</t>
  </si>
  <si>
    <t>* Includes 1 case where hospital not coded so record cannot be assigned to a NHS board.</t>
  </si>
  <si>
    <t>view Chart 6.1 data</t>
  </si>
</sst>
</file>

<file path=xl/styles.xml><?xml version="1.0" encoding="utf-8"?>
<styleSheet xmlns="http://schemas.openxmlformats.org/spreadsheetml/2006/main">
  <numFmts count="4">
    <numFmt numFmtId="164" formatCode="0.0"/>
    <numFmt numFmtId="165" formatCode="#\ ###\ ##0"/>
    <numFmt numFmtId="166" formatCode="0.0%"/>
    <numFmt numFmtId="167" formatCode="0.000"/>
  </numFmts>
  <fonts count="43">
    <font>
      <sz val="11"/>
      <color theme="1"/>
      <name val="Calibri"/>
      <family val="2"/>
      <scheme val="minor"/>
    </font>
    <font>
      <sz val="11"/>
      <color theme="1"/>
      <name val="Calibri"/>
      <family val="2"/>
    </font>
    <font>
      <sz val="11"/>
      <color theme="1"/>
      <name val="Calibri"/>
      <family val="2"/>
    </font>
    <font>
      <sz val="10"/>
      <color theme="1"/>
      <name val="Arial"/>
      <family val="2"/>
    </font>
    <font>
      <sz val="10"/>
      <color theme="1"/>
      <name val="Arial"/>
      <family val="2"/>
    </font>
    <font>
      <sz val="11"/>
      <color indexed="8"/>
      <name val="Calibri"/>
      <family val="2"/>
    </font>
    <font>
      <sz val="10"/>
      <name val="Arial"/>
      <family val="2"/>
    </font>
    <font>
      <b/>
      <sz val="10"/>
      <name val="Arial"/>
      <family val="2"/>
    </font>
    <font>
      <b/>
      <sz val="8"/>
      <color indexed="9"/>
      <name val="Arial"/>
      <family val="2"/>
    </font>
    <font>
      <sz val="8"/>
      <color indexed="8"/>
      <name val="Arial"/>
      <family val="2"/>
    </font>
    <font>
      <sz val="8"/>
      <name val="Arial"/>
      <family val="2"/>
    </font>
    <font>
      <u/>
      <sz val="10"/>
      <color indexed="12"/>
      <name val="Arial"/>
      <family val="2"/>
    </font>
    <font>
      <i/>
      <u/>
      <sz val="8"/>
      <color indexed="12"/>
      <name val="Arial"/>
      <family val="2"/>
    </font>
    <font>
      <b/>
      <sz val="8"/>
      <name val="Arial"/>
      <family val="2"/>
    </font>
    <font>
      <i/>
      <sz val="10"/>
      <name val="Arial"/>
      <family val="2"/>
    </font>
    <font>
      <b/>
      <sz val="10"/>
      <color indexed="9"/>
      <name val="Arial"/>
      <family val="2"/>
    </font>
    <font>
      <b/>
      <sz val="10"/>
      <color indexed="62"/>
      <name val="Arial"/>
      <family val="2"/>
    </font>
    <font>
      <sz val="10"/>
      <color indexed="9"/>
      <name val="Arial"/>
      <family val="2"/>
    </font>
    <font>
      <i/>
      <sz val="8"/>
      <name val="Arial"/>
      <family val="2"/>
    </font>
    <font>
      <sz val="10"/>
      <color indexed="55"/>
      <name val="Arial"/>
      <family val="2"/>
    </font>
    <font>
      <b/>
      <i/>
      <u/>
      <sz val="10"/>
      <color indexed="12"/>
      <name val="Arial"/>
      <family val="2"/>
    </font>
    <font>
      <u/>
      <sz val="10"/>
      <color indexed="12"/>
      <name val="Arial"/>
      <family val="2"/>
    </font>
    <font>
      <sz val="10"/>
      <name val="Arial"/>
      <family val="2"/>
    </font>
    <font>
      <b/>
      <sz val="8"/>
      <color indexed="55"/>
      <name val="Arial"/>
      <family val="2"/>
    </font>
    <font>
      <b/>
      <sz val="7"/>
      <color indexed="55"/>
      <name val="Arial"/>
      <family val="2"/>
    </font>
    <font>
      <sz val="8"/>
      <color indexed="55"/>
      <name val="Arial"/>
      <family val="2"/>
    </font>
    <font>
      <sz val="9"/>
      <color indexed="55"/>
      <name val="Calibri"/>
      <family val="2"/>
    </font>
    <font>
      <sz val="8"/>
      <color indexed="26"/>
      <name val="Arial"/>
      <family val="2"/>
    </font>
    <font>
      <b/>
      <sz val="8"/>
      <color indexed="26"/>
      <name val="Arial"/>
      <family val="2"/>
    </font>
    <font>
      <sz val="11"/>
      <color indexed="26"/>
      <name val="Calibri"/>
      <family val="2"/>
    </font>
    <font>
      <sz val="10"/>
      <color indexed="26"/>
      <name val="Arial"/>
      <family val="2"/>
    </font>
    <font>
      <b/>
      <sz val="10"/>
      <color theme="1"/>
      <name val="Arial"/>
      <family val="2"/>
    </font>
    <font>
      <sz val="10"/>
      <color theme="0"/>
      <name val="Arial"/>
      <family val="2"/>
    </font>
    <font>
      <sz val="8"/>
      <name val="Courier"/>
      <family val="3"/>
    </font>
    <font>
      <sz val="8"/>
      <color theme="1"/>
      <name val="Arial"/>
      <family val="2"/>
    </font>
    <font>
      <sz val="10"/>
      <color theme="0" tint="-0.34998626667073579"/>
      <name val="Arial"/>
      <family val="2"/>
    </font>
    <font>
      <sz val="11"/>
      <color theme="1"/>
      <name val="Calibri"/>
      <family val="2"/>
      <scheme val="minor"/>
    </font>
    <font>
      <sz val="10"/>
      <name val="Arial"/>
      <family val="2"/>
      <charset val="1"/>
    </font>
    <font>
      <u/>
      <sz val="10"/>
      <name val="Arial"/>
      <family val="2"/>
    </font>
    <font>
      <sz val="10"/>
      <color theme="0" tint="-0.249977111117893"/>
      <name val="Arial"/>
      <family val="2"/>
    </font>
    <font>
      <b/>
      <i/>
      <sz val="10"/>
      <color rgb="FF333399"/>
      <name val="Arial"/>
      <family val="2"/>
    </font>
    <font>
      <sz val="9"/>
      <color theme="1"/>
      <name val="Calibri"/>
      <family val="2"/>
    </font>
    <font>
      <b/>
      <sz val="10"/>
      <color rgb="FFFFFFFF"/>
      <name val="Arial"/>
      <family val="2"/>
    </font>
  </fonts>
  <fills count="15">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rgb="FF333399"/>
        <bgColor indexed="64"/>
      </patternFill>
    </fill>
    <fill>
      <patternFill patternType="solid">
        <fgColor rgb="FFDAE7F6"/>
        <bgColor indexed="64"/>
      </patternFill>
    </fill>
    <fill>
      <patternFill patternType="solid">
        <fgColor rgb="FF8AB2E2"/>
        <bgColor indexed="64"/>
      </patternFill>
    </fill>
    <fill>
      <patternFill patternType="solid">
        <fgColor rgb="FF2161AF"/>
        <bgColor indexed="64"/>
      </patternFill>
    </fill>
    <fill>
      <patternFill patternType="solid">
        <fgColor rgb="FFC7DAF1"/>
        <bgColor indexed="64"/>
      </patternFill>
    </fill>
    <fill>
      <patternFill patternType="solid">
        <fgColor rgb="FFB2CCEC"/>
        <bgColor indexed="64"/>
      </patternFill>
    </fill>
    <fill>
      <patternFill patternType="solid">
        <fgColor rgb="FF9EBFE7"/>
        <bgColor indexed="64"/>
      </patternFill>
    </fill>
    <fill>
      <patternFill patternType="solid">
        <fgColor rgb="FF76A5DD"/>
        <bgColor indexed="64"/>
      </patternFill>
    </fill>
    <fill>
      <patternFill patternType="solid">
        <fgColor rgb="FF6298D8"/>
        <bgColor indexed="64"/>
      </patternFill>
    </fill>
    <fill>
      <patternFill patternType="solid">
        <fgColor rgb="FF4E8BD3"/>
        <bgColor indexed="64"/>
      </patternFill>
    </fill>
    <fill>
      <patternFill patternType="solid">
        <fgColor rgb="FF3A7ECE"/>
        <bgColor indexed="64"/>
      </patternFill>
    </fill>
  </fills>
  <borders count="99">
    <border>
      <left/>
      <right/>
      <top/>
      <bottom/>
      <diagonal/>
    </border>
    <border>
      <left/>
      <right style="hair">
        <color indexed="64"/>
      </right>
      <top/>
      <bottom style="hair">
        <color indexed="64"/>
      </bottom>
      <diagonal/>
    </border>
    <border>
      <left style="hair">
        <color indexed="64"/>
      </left>
      <right/>
      <top/>
      <bottom style="hair">
        <color indexed="64"/>
      </bottom>
      <diagonal/>
    </border>
    <border>
      <left style="thin">
        <color indexed="9"/>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9"/>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9"/>
      </left>
      <right style="thin">
        <color indexed="9"/>
      </right>
      <top style="thin">
        <color indexed="9"/>
      </top>
      <bottom style="thin">
        <color indexed="62"/>
      </bottom>
      <diagonal/>
    </border>
    <border>
      <left/>
      <right style="thin">
        <color indexed="9"/>
      </right>
      <top style="thin">
        <color indexed="62"/>
      </top>
      <bottom style="thin">
        <color indexed="9"/>
      </bottom>
      <diagonal/>
    </border>
    <border>
      <left style="thin">
        <color indexed="62"/>
      </left>
      <right style="thin">
        <color indexed="9"/>
      </right>
      <top/>
      <bottom style="thin">
        <color indexed="9"/>
      </bottom>
      <diagonal/>
    </border>
    <border>
      <left style="thin">
        <color indexed="9"/>
      </left>
      <right style="thin">
        <color indexed="9"/>
      </right>
      <top/>
      <bottom style="thin">
        <color indexed="9"/>
      </bottom>
      <diagonal/>
    </border>
    <border>
      <left style="thin">
        <color indexed="62"/>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62"/>
      </left>
      <right style="thin">
        <color indexed="9"/>
      </right>
      <top style="thin">
        <color indexed="9"/>
      </top>
      <bottom style="thin">
        <color indexed="62"/>
      </bottom>
      <diagonal/>
    </border>
    <border>
      <left/>
      <right/>
      <top style="thin">
        <color indexed="62"/>
      </top>
      <bottom style="thin">
        <color indexed="9"/>
      </bottom>
      <diagonal/>
    </border>
    <border>
      <left/>
      <right/>
      <top/>
      <bottom style="thin">
        <color indexed="62"/>
      </bottom>
      <diagonal/>
    </border>
    <border>
      <left/>
      <right/>
      <top style="thin">
        <color indexed="62"/>
      </top>
      <bottom/>
      <diagonal/>
    </border>
    <border>
      <left style="thin">
        <color indexed="62"/>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2"/>
      </right>
      <top/>
      <bottom style="thin">
        <color indexed="62"/>
      </bottom>
      <diagonal/>
    </border>
    <border>
      <left style="thin">
        <color indexed="62"/>
      </left>
      <right/>
      <top style="thin">
        <color indexed="62"/>
      </top>
      <bottom style="thin">
        <color indexed="62"/>
      </bottom>
      <diagonal/>
    </border>
    <border>
      <left style="medium">
        <color indexed="62"/>
      </left>
      <right style="thin">
        <color indexed="62"/>
      </right>
      <top style="medium">
        <color indexed="62"/>
      </top>
      <bottom style="medium">
        <color indexed="62"/>
      </bottom>
      <diagonal/>
    </border>
    <border>
      <left style="thin">
        <color indexed="62"/>
      </left>
      <right style="thin">
        <color indexed="62"/>
      </right>
      <top style="medium">
        <color indexed="62"/>
      </top>
      <bottom style="medium">
        <color indexed="62"/>
      </bottom>
      <diagonal/>
    </border>
    <border>
      <left style="thin">
        <color indexed="62"/>
      </left>
      <right style="medium">
        <color indexed="62"/>
      </right>
      <top style="medium">
        <color indexed="62"/>
      </top>
      <bottom style="medium">
        <color indexed="62"/>
      </bottom>
      <diagonal/>
    </border>
    <border>
      <left style="medium">
        <color indexed="62"/>
      </left>
      <right/>
      <top style="medium">
        <color indexed="62"/>
      </top>
      <bottom style="thin">
        <color indexed="62"/>
      </bottom>
      <diagonal/>
    </border>
    <border>
      <left/>
      <right/>
      <top style="medium">
        <color indexed="62"/>
      </top>
      <bottom style="thin">
        <color indexed="62"/>
      </bottom>
      <diagonal/>
    </border>
    <border>
      <left/>
      <right style="medium">
        <color indexed="62"/>
      </right>
      <top style="medium">
        <color indexed="62"/>
      </top>
      <bottom style="thin">
        <color indexed="62"/>
      </bottom>
      <diagonal/>
    </border>
    <border>
      <left style="medium">
        <color indexed="62"/>
      </left>
      <right style="thin">
        <color indexed="62"/>
      </right>
      <top/>
      <bottom style="medium">
        <color indexed="62"/>
      </bottom>
      <diagonal/>
    </border>
    <border>
      <left style="thin">
        <color indexed="62"/>
      </left>
      <right style="thin">
        <color indexed="62"/>
      </right>
      <top/>
      <bottom style="medium">
        <color indexed="62"/>
      </bottom>
      <diagonal/>
    </border>
    <border>
      <left style="thin">
        <color indexed="62"/>
      </left>
      <right style="medium">
        <color indexed="62"/>
      </right>
      <top/>
      <bottom style="medium">
        <color indexed="62"/>
      </bottom>
      <diagonal/>
    </border>
    <border>
      <left style="medium">
        <color indexed="62"/>
      </left>
      <right style="thin">
        <color indexed="62"/>
      </right>
      <top style="medium">
        <color indexed="62"/>
      </top>
      <bottom style="thin">
        <color indexed="62"/>
      </bottom>
      <diagonal/>
    </border>
    <border>
      <left style="thin">
        <color indexed="62"/>
      </left>
      <right style="thin">
        <color indexed="62"/>
      </right>
      <top style="medium">
        <color indexed="62"/>
      </top>
      <bottom style="thin">
        <color indexed="62"/>
      </bottom>
      <diagonal/>
    </border>
    <border>
      <left style="thin">
        <color indexed="62"/>
      </left>
      <right style="medium">
        <color indexed="62"/>
      </right>
      <top style="medium">
        <color indexed="62"/>
      </top>
      <bottom style="thin">
        <color indexed="62"/>
      </bottom>
      <diagonal/>
    </border>
    <border>
      <left/>
      <right/>
      <top style="medium">
        <color indexed="62"/>
      </top>
      <bottom/>
      <diagonal/>
    </border>
    <border>
      <left style="thin">
        <color indexed="9"/>
      </left>
      <right/>
      <top style="thin">
        <color indexed="62"/>
      </top>
      <bottom style="thin">
        <color indexed="9"/>
      </bottom>
      <diagonal/>
    </border>
    <border>
      <left style="medium">
        <color indexed="62"/>
      </left>
      <right style="medium">
        <color indexed="9"/>
      </right>
      <top style="medium">
        <color indexed="62"/>
      </top>
      <bottom/>
      <diagonal/>
    </border>
    <border>
      <left style="medium">
        <color indexed="62"/>
      </left>
      <right style="medium">
        <color indexed="9"/>
      </right>
      <top/>
      <bottom style="medium">
        <color indexed="62"/>
      </bottom>
      <diagonal/>
    </border>
    <border>
      <left style="medium">
        <color indexed="9"/>
      </left>
      <right style="medium">
        <color indexed="9"/>
      </right>
      <top style="medium">
        <color indexed="62"/>
      </top>
      <bottom/>
      <diagonal/>
    </border>
    <border>
      <left style="medium">
        <color indexed="9"/>
      </left>
      <right style="medium">
        <color indexed="9"/>
      </right>
      <top/>
      <bottom style="medium">
        <color indexed="62"/>
      </bottom>
      <diagonal/>
    </border>
    <border>
      <left style="medium">
        <color indexed="9"/>
      </left>
      <right style="medium">
        <color indexed="62"/>
      </right>
      <top style="medium">
        <color indexed="62"/>
      </top>
      <bottom/>
      <diagonal/>
    </border>
    <border>
      <left style="medium">
        <color indexed="9"/>
      </left>
      <right style="medium">
        <color indexed="62"/>
      </right>
      <top/>
      <bottom style="medium">
        <color indexed="62"/>
      </bottom>
      <diagonal/>
    </border>
    <border>
      <left/>
      <right style="thin">
        <color indexed="9"/>
      </right>
      <top/>
      <bottom/>
      <diagonal/>
    </border>
    <border>
      <left style="thin">
        <color indexed="62"/>
      </left>
      <right/>
      <top style="thin">
        <color indexed="62"/>
      </top>
      <bottom style="thin">
        <color indexed="9"/>
      </bottom>
      <diagonal/>
    </border>
    <border>
      <left/>
      <right style="thin">
        <color indexed="62"/>
      </right>
      <top/>
      <bottom/>
      <diagonal/>
    </border>
    <border>
      <left style="thin">
        <color theme="0"/>
      </left>
      <right style="thin">
        <color theme="0"/>
      </right>
      <top style="thin">
        <color rgb="FF333399"/>
      </top>
      <bottom style="thin">
        <color theme="0"/>
      </bottom>
      <diagonal/>
    </border>
    <border>
      <left style="thin">
        <color theme="0"/>
      </left>
      <right style="thin">
        <color rgb="FF333399"/>
      </right>
      <top style="thin">
        <color rgb="FF333399"/>
      </top>
      <bottom style="thin">
        <color theme="0"/>
      </bottom>
      <diagonal/>
    </border>
    <border>
      <left style="thin">
        <color theme="0"/>
      </left>
      <right style="thin">
        <color theme="0"/>
      </right>
      <top/>
      <bottom style="thin">
        <color rgb="FF333399"/>
      </bottom>
      <diagonal/>
    </border>
    <border>
      <left style="thin">
        <color theme="0"/>
      </left>
      <right style="thin">
        <color rgb="FF333399"/>
      </right>
      <top/>
      <bottom style="thin">
        <color rgb="FF333399"/>
      </bottom>
      <diagonal/>
    </border>
    <border>
      <left style="thin">
        <color rgb="FF333399"/>
      </left>
      <right style="thin">
        <color theme="0"/>
      </right>
      <top style="thin">
        <color rgb="FF333399"/>
      </top>
      <bottom/>
      <diagonal/>
    </border>
    <border>
      <left/>
      <right style="thin">
        <color theme="0"/>
      </right>
      <top style="thin">
        <color rgb="FF333399"/>
      </top>
      <bottom style="thin">
        <color theme="0"/>
      </bottom>
      <diagonal/>
    </border>
    <border>
      <left/>
      <right/>
      <top/>
      <bottom style="thin">
        <color rgb="FF333399"/>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style="thin">
        <color indexed="62"/>
      </right>
      <top/>
      <bottom style="thin">
        <color indexed="62"/>
      </bottom>
      <diagonal/>
    </border>
    <border>
      <left style="thin">
        <color auto="1"/>
      </left>
      <right style="thin">
        <color auto="1"/>
      </right>
      <top style="thin">
        <color auto="1"/>
      </top>
      <bottom style="thin">
        <color auto="1"/>
      </bottom>
      <diagonal/>
    </border>
    <border>
      <left/>
      <right style="thin">
        <color theme="0"/>
      </right>
      <top/>
      <bottom style="thin">
        <color rgb="FF333399"/>
      </bottom>
      <diagonal/>
    </border>
    <border>
      <left style="thin">
        <color rgb="FF333399"/>
      </left>
      <right style="thin">
        <color theme="0"/>
      </right>
      <top/>
      <bottom style="thin">
        <color theme="0"/>
      </bottom>
      <diagonal/>
    </border>
    <border>
      <left/>
      <right style="thin">
        <color auto="1"/>
      </right>
      <top style="thin">
        <color auto="1"/>
      </top>
      <bottom style="thin">
        <color auto="1"/>
      </bottom>
      <diagonal/>
    </border>
    <border>
      <left style="thin">
        <color rgb="FF333399"/>
      </left>
      <right style="thin">
        <color rgb="FF333399"/>
      </right>
      <top style="thin">
        <color theme="0"/>
      </top>
      <bottom style="thin">
        <color theme="0"/>
      </bottom>
      <diagonal/>
    </border>
    <border>
      <left style="thin">
        <color rgb="FF333399"/>
      </left>
      <right style="thin">
        <color rgb="FF333399"/>
      </right>
      <top style="thin">
        <color theme="0"/>
      </top>
      <bottom style="thin">
        <color rgb="FF333399"/>
      </bottom>
      <diagonal/>
    </border>
    <border>
      <left style="thin">
        <color indexed="9"/>
      </left>
      <right/>
      <top/>
      <bottom style="thin">
        <color indexed="9"/>
      </bottom>
      <diagonal/>
    </border>
    <border>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12"/>
      </bottom>
      <diagonal/>
    </border>
    <border>
      <left style="thin">
        <color indexed="9"/>
      </left>
      <right style="thin">
        <color indexed="9"/>
      </right>
      <top/>
      <bottom style="thin">
        <color indexed="12"/>
      </bottom>
      <diagonal/>
    </border>
    <border>
      <left style="thin">
        <color indexed="9"/>
      </left>
      <right/>
      <top/>
      <bottom style="thin">
        <color indexed="12"/>
      </bottom>
      <diagonal/>
    </border>
    <border>
      <left style="thin">
        <color indexed="62"/>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medium">
        <color indexed="62"/>
      </left>
      <right style="thin">
        <color indexed="62"/>
      </right>
      <top/>
      <bottom style="thin">
        <color indexed="62"/>
      </bottom>
      <diagonal/>
    </border>
    <border>
      <left style="thin">
        <color indexed="62"/>
      </left>
      <right style="medium">
        <color indexed="62"/>
      </right>
      <top/>
      <bottom style="thin">
        <color indexed="62"/>
      </bottom>
      <diagonal/>
    </border>
    <border>
      <left style="medium">
        <color indexed="62"/>
      </left>
      <right style="thin">
        <color indexed="62"/>
      </right>
      <top style="thin">
        <color indexed="62"/>
      </top>
      <bottom/>
      <diagonal/>
    </border>
    <border>
      <left style="thin">
        <color indexed="62"/>
      </left>
      <right style="thin">
        <color indexed="62"/>
      </right>
      <top style="thin">
        <color indexed="62"/>
      </top>
      <bottom/>
      <diagonal/>
    </border>
    <border>
      <left style="thin">
        <color indexed="62"/>
      </left>
      <right style="medium">
        <color indexed="62"/>
      </right>
      <top style="thin">
        <color indexed="62"/>
      </top>
      <bottom/>
      <diagonal/>
    </border>
    <border>
      <left style="medium">
        <color indexed="62"/>
      </left>
      <right style="thin">
        <color indexed="62"/>
      </right>
      <top style="thin">
        <color indexed="62"/>
      </top>
      <bottom style="medium">
        <color indexed="62"/>
      </bottom>
      <diagonal/>
    </border>
    <border>
      <left style="thin">
        <color indexed="62"/>
      </left>
      <right style="thin">
        <color indexed="62"/>
      </right>
      <top style="thin">
        <color indexed="62"/>
      </top>
      <bottom style="medium">
        <color indexed="62"/>
      </bottom>
      <diagonal/>
    </border>
    <border>
      <left style="thin">
        <color indexed="62"/>
      </left>
      <right style="medium">
        <color indexed="62"/>
      </right>
      <top style="thin">
        <color indexed="62"/>
      </top>
      <bottom style="medium">
        <color indexed="62"/>
      </bottom>
      <diagonal/>
    </border>
    <border>
      <left style="medium">
        <color indexed="62"/>
      </left>
      <right style="thin">
        <color indexed="62"/>
      </right>
      <top style="thin">
        <color indexed="62"/>
      </top>
      <bottom style="thin">
        <color indexed="62"/>
      </bottom>
      <diagonal/>
    </border>
    <border>
      <left style="thin">
        <color indexed="62"/>
      </left>
      <right style="medium">
        <color indexed="62"/>
      </right>
      <top style="thin">
        <color indexed="62"/>
      </top>
      <bottom style="thin">
        <color indexed="62"/>
      </bottom>
      <diagonal/>
    </border>
    <border>
      <left style="thin">
        <color indexed="62"/>
      </left>
      <right style="thin">
        <color theme="0"/>
      </right>
      <top style="thin">
        <color indexed="62"/>
      </top>
      <bottom style="thin">
        <color theme="0"/>
      </bottom>
      <diagonal/>
    </border>
    <border>
      <left style="thin">
        <color theme="0"/>
      </left>
      <right style="thin">
        <color indexed="62"/>
      </right>
      <top style="thin">
        <color indexed="62"/>
      </top>
      <bottom style="thin">
        <color theme="0"/>
      </bottom>
      <diagonal/>
    </border>
    <border>
      <left style="thin">
        <color indexed="62"/>
      </left>
      <right style="thin">
        <color theme="0"/>
      </right>
      <top style="thin">
        <color theme="0"/>
      </top>
      <bottom style="thin">
        <color indexed="62"/>
      </bottom>
      <diagonal/>
    </border>
    <border>
      <left style="thin">
        <color theme="0"/>
      </left>
      <right style="thin">
        <color indexed="62"/>
      </right>
      <top style="thin">
        <color theme="0"/>
      </top>
      <bottom style="thin">
        <color indexed="62"/>
      </bottom>
      <diagonal/>
    </border>
    <border>
      <left style="thin">
        <color rgb="FF003366"/>
      </left>
      <right style="thin">
        <color rgb="FF003366"/>
      </right>
      <top style="thin">
        <color rgb="FF003366"/>
      </top>
      <bottom style="thin">
        <color rgb="FF003366"/>
      </bottom>
      <diagonal/>
    </border>
    <border>
      <left style="thin">
        <color rgb="FF003366"/>
      </left>
      <right style="thin">
        <color theme="0"/>
      </right>
      <top style="thin">
        <color rgb="FF003366"/>
      </top>
      <bottom style="thin">
        <color theme="0"/>
      </bottom>
      <diagonal/>
    </border>
    <border>
      <left style="thin">
        <color theme="0"/>
      </left>
      <right style="thin">
        <color theme="0"/>
      </right>
      <top style="thin">
        <color rgb="FF003366"/>
      </top>
      <bottom style="thin">
        <color theme="0"/>
      </bottom>
      <diagonal/>
    </border>
    <border>
      <left style="thin">
        <color theme="0"/>
      </left>
      <right style="thin">
        <color rgb="FF003366"/>
      </right>
      <top style="thin">
        <color rgb="FF003366"/>
      </top>
      <bottom style="thin">
        <color theme="0"/>
      </bottom>
      <diagonal/>
    </border>
    <border>
      <left style="thin">
        <color rgb="FF003366"/>
      </left>
      <right style="thin">
        <color theme="0"/>
      </right>
      <top style="thin">
        <color theme="0"/>
      </top>
      <bottom style="thin">
        <color rgb="FF003366"/>
      </bottom>
      <diagonal/>
    </border>
    <border>
      <left style="thin">
        <color theme="0"/>
      </left>
      <right style="thin">
        <color theme="0"/>
      </right>
      <top style="thin">
        <color theme="0"/>
      </top>
      <bottom style="thin">
        <color rgb="FF003366"/>
      </bottom>
      <diagonal/>
    </border>
  </borders>
  <cellStyleXfs count="16">
    <xf numFmtId="0" fontId="0"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6" fillId="0" borderId="0"/>
    <xf numFmtId="0" fontId="22" fillId="0" borderId="0"/>
    <xf numFmtId="0" fontId="5" fillId="0" borderId="0"/>
    <xf numFmtId="0" fontId="33" fillId="0" borderId="0"/>
    <xf numFmtId="0" fontId="6" fillId="0" borderId="0"/>
    <xf numFmtId="0" fontId="11" fillId="0" borderId="0" applyNumberFormat="0" applyFill="0" applyBorder="0" applyAlignment="0" applyProtection="0">
      <alignment vertical="top"/>
      <protection locked="0"/>
    </xf>
    <xf numFmtId="0" fontId="36" fillId="0" borderId="0"/>
    <xf numFmtId="0" fontId="37" fillId="0" borderId="0"/>
    <xf numFmtId="0" fontId="4" fillId="0" borderId="0"/>
    <xf numFmtId="0" fontId="3" fillId="0" borderId="0"/>
    <xf numFmtId="0" fontId="2" fillId="0" borderId="0"/>
    <xf numFmtId="0" fontId="1" fillId="0" borderId="0"/>
  </cellStyleXfs>
  <cellXfs count="238">
    <xf numFmtId="0" fontId="0" fillId="0" borderId="0" xfId="0"/>
    <xf numFmtId="0" fontId="6" fillId="0" borderId="0" xfId="4" applyAlignment="1">
      <alignment horizontal="center"/>
    </xf>
    <xf numFmtId="0" fontId="7" fillId="0" borderId="0" xfId="4" applyFont="1" applyAlignment="1"/>
    <xf numFmtId="0" fontId="14" fillId="0" borderId="0" xfId="4" applyFont="1"/>
    <xf numFmtId="0" fontId="6" fillId="0" borderId="0" xfId="4" applyFill="1" applyBorder="1" applyAlignment="1">
      <alignment wrapText="1"/>
    </xf>
    <xf numFmtId="0" fontId="8" fillId="3" borderId="15" xfId="4" applyNumberFormat="1" applyFont="1" applyFill="1" applyBorder="1" applyAlignment="1">
      <alignment horizontal="center" vertical="center" wrapText="1"/>
    </xf>
    <xf numFmtId="0" fontId="8" fillId="3" borderId="15" xfId="4" applyNumberFormat="1" applyFont="1" applyFill="1" applyBorder="1" applyAlignment="1">
      <alignment horizontal="right" vertical="center" wrapText="1"/>
    </xf>
    <xf numFmtId="0" fontId="17" fillId="0" borderId="0" xfId="4" applyFont="1"/>
    <xf numFmtId="0" fontId="6" fillId="0" borderId="7" xfId="4" applyFill="1" applyBorder="1"/>
    <xf numFmtId="1" fontId="6" fillId="0" borderId="7" xfId="4" applyNumberFormat="1" applyFill="1" applyBorder="1" applyAlignment="1">
      <alignment horizontal="center" wrapText="1"/>
    </xf>
    <xf numFmtId="1" fontId="17" fillId="0" borderId="17" xfId="4" applyNumberFormat="1" applyFont="1" applyFill="1" applyBorder="1" applyAlignment="1">
      <alignment horizontal="center" wrapText="1"/>
    </xf>
    <xf numFmtId="1" fontId="17" fillId="0" borderId="19" xfId="4" applyNumberFormat="1" applyFont="1" applyFill="1" applyBorder="1" applyAlignment="1">
      <alignment horizontal="center" wrapText="1"/>
    </xf>
    <xf numFmtId="1" fontId="17" fillId="0" borderId="21" xfId="4" applyNumberFormat="1" applyFont="1" applyFill="1" applyBorder="1" applyAlignment="1">
      <alignment horizontal="center" wrapText="1"/>
    </xf>
    <xf numFmtId="0" fontId="10" fillId="0" borderId="0" xfId="4" applyFont="1" applyFill="1" applyBorder="1"/>
    <xf numFmtId="0" fontId="6" fillId="0" borderId="0" xfId="4" applyFill="1" applyBorder="1"/>
    <xf numFmtId="0" fontId="15" fillId="3" borderId="15" xfId="4" applyFont="1" applyFill="1" applyBorder="1" applyAlignment="1">
      <alignment vertical="center"/>
    </xf>
    <xf numFmtId="0" fontId="7" fillId="0" borderId="0" xfId="4" applyFont="1" applyAlignment="1">
      <alignment wrapText="1"/>
    </xf>
    <xf numFmtId="0" fontId="13" fillId="0" borderId="0" xfId="4" applyFont="1" applyFill="1" applyBorder="1"/>
    <xf numFmtId="0" fontId="10" fillId="0" borderId="23" xfId="4" applyFont="1" applyBorder="1" applyAlignment="1">
      <alignment horizontal="left" vertical="center" wrapText="1"/>
    </xf>
    <xf numFmtId="0" fontId="15" fillId="3" borderId="24" xfId="4" applyNumberFormat="1" applyFont="1" applyFill="1" applyBorder="1" applyAlignment="1">
      <alignment vertical="center" wrapText="1"/>
    </xf>
    <xf numFmtId="0" fontId="15" fillId="3" borderId="21" xfId="4" applyFont="1" applyFill="1" applyBorder="1" applyAlignment="1">
      <alignment vertical="center"/>
    </xf>
    <xf numFmtId="0" fontId="16" fillId="3" borderId="23" xfId="4" applyNumberFormat="1" applyFont="1" applyFill="1" applyBorder="1" applyAlignment="1">
      <alignment horizontal="center" vertical="center"/>
    </xf>
    <xf numFmtId="1" fontId="17" fillId="0" borderId="18" xfId="4" applyNumberFormat="1" applyFont="1" applyFill="1" applyBorder="1" applyAlignment="1">
      <alignment horizontal="center" wrapText="1"/>
    </xf>
    <xf numFmtId="1" fontId="17" fillId="0" borderId="20" xfId="4" applyNumberFormat="1" applyFont="1" applyFill="1" applyBorder="1" applyAlignment="1">
      <alignment horizontal="center" wrapText="1"/>
    </xf>
    <xf numFmtId="1" fontId="17" fillId="0" borderId="25" xfId="4" applyNumberFormat="1" applyFont="1" applyFill="1" applyBorder="1" applyAlignment="1">
      <alignment horizontal="center" wrapText="1"/>
    </xf>
    <xf numFmtId="1" fontId="17" fillId="0" borderId="26" xfId="4" applyNumberFormat="1" applyFont="1" applyFill="1" applyBorder="1" applyAlignment="1">
      <alignment horizontal="center" wrapText="1"/>
    </xf>
    <xf numFmtId="1" fontId="17" fillId="0" borderId="15" xfId="4" applyNumberFormat="1" applyFont="1" applyFill="1" applyBorder="1" applyAlignment="1">
      <alignment horizontal="center" wrapText="1"/>
    </xf>
    <xf numFmtId="0" fontId="17" fillId="0" borderId="0" xfId="4" applyFont="1" applyAlignment="1">
      <alignment wrapText="1"/>
    </xf>
    <xf numFmtId="0" fontId="17" fillId="0" borderId="27" xfId="4" applyFont="1" applyBorder="1" applyAlignment="1">
      <alignment wrapText="1"/>
    </xf>
    <xf numFmtId="0" fontId="6" fillId="0" borderId="0" xfId="4" applyAlignment="1">
      <alignment vertical="center"/>
    </xf>
    <xf numFmtId="0" fontId="7" fillId="0" borderId="0" xfId="4" applyFont="1" applyAlignment="1">
      <alignment horizontal="center"/>
    </xf>
    <xf numFmtId="0" fontId="17" fillId="0" borderId="0" xfId="4" applyFont="1" applyAlignment="1">
      <alignment horizontal="center"/>
    </xf>
    <xf numFmtId="0" fontId="7" fillId="0" borderId="29" xfId="4" applyFont="1" applyBorder="1" applyAlignment="1">
      <alignment vertical="center" wrapText="1"/>
    </xf>
    <xf numFmtId="0" fontId="7" fillId="0" borderId="30" xfId="4" applyFont="1" applyBorder="1" applyAlignment="1">
      <alignment horizontal="center" vertical="center"/>
    </xf>
    <xf numFmtId="0" fontId="7" fillId="0" borderId="31" xfId="4" applyFont="1" applyBorder="1" applyAlignment="1">
      <alignment horizontal="center" vertical="center"/>
    </xf>
    <xf numFmtId="0" fontId="7" fillId="0" borderId="32" xfId="4" applyFont="1" applyBorder="1" applyAlignment="1">
      <alignment vertical="center" wrapText="1"/>
    </xf>
    <xf numFmtId="0" fontId="7" fillId="0" borderId="33" xfId="4" applyFont="1" applyBorder="1" applyAlignment="1">
      <alignment horizontal="center" vertical="center"/>
    </xf>
    <xf numFmtId="0" fontId="7" fillId="0" borderId="34" xfId="4" applyFont="1" applyBorder="1" applyAlignment="1">
      <alignment horizontal="center" vertical="center"/>
    </xf>
    <xf numFmtId="0" fontId="7" fillId="0" borderId="38" xfId="4" applyFont="1" applyBorder="1" applyAlignment="1">
      <alignment vertical="center" wrapText="1"/>
    </xf>
    <xf numFmtId="0" fontId="7" fillId="0" borderId="39" xfId="4" applyFont="1" applyBorder="1" applyAlignment="1">
      <alignment horizontal="center" vertical="center"/>
    </xf>
    <xf numFmtId="0" fontId="7" fillId="0" borderId="40" xfId="4" applyFont="1" applyBorder="1" applyAlignment="1">
      <alignment horizontal="center" vertical="center"/>
    </xf>
    <xf numFmtId="0" fontId="7" fillId="0" borderId="33" xfId="4" applyFont="1" applyFill="1" applyBorder="1" applyAlignment="1">
      <alignment horizontal="center" vertical="center"/>
    </xf>
    <xf numFmtId="0" fontId="7" fillId="0" borderId="34" xfId="4" applyFont="1" applyFill="1" applyBorder="1" applyAlignment="1">
      <alignment horizontal="center" vertical="center"/>
    </xf>
    <xf numFmtId="0" fontId="10" fillId="0" borderId="41" xfId="4" applyFont="1" applyFill="1" applyBorder="1" applyAlignment="1">
      <alignment vertical="center"/>
    </xf>
    <xf numFmtId="0" fontId="10" fillId="0" borderId="0" xfId="4" applyFont="1" applyFill="1" applyAlignment="1"/>
    <xf numFmtId="0" fontId="0" fillId="0" borderId="0" xfId="0" applyFill="1"/>
    <xf numFmtId="0" fontId="0" fillId="0" borderId="0" xfId="0" applyFill="1" applyAlignment="1">
      <alignment wrapText="1"/>
    </xf>
    <xf numFmtId="0" fontId="10" fillId="0" borderId="0" xfId="0" applyFont="1"/>
    <xf numFmtId="0" fontId="9" fillId="0" borderId="0" xfId="6" applyFont="1"/>
    <xf numFmtId="0" fontId="6" fillId="0" borderId="0" xfId="4" applyFont="1"/>
    <xf numFmtId="0" fontId="18" fillId="0" borderId="0" xfId="4" applyFont="1" applyAlignment="1">
      <alignment vertical="center"/>
    </xf>
    <xf numFmtId="0" fontId="27" fillId="0" borderId="0" xfId="0" applyFont="1"/>
    <xf numFmtId="0" fontId="29" fillId="0" borderId="0" xfId="0" applyFont="1"/>
    <xf numFmtId="0" fontId="30" fillId="0" borderId="0" xfId="4" applyFont="1"/>
    <xf numFmtId="0" fontId="6" fillId="0" borderId="0" xfId="4" applyAlignment="1">
      <alignment horizontal="center" vertical="center"/>
    </xf>
    <xf numFmtId="0" fontId="23" fillId="2" borderId="1" xfId="6" applyFont="1" applyFill="1" applyBorder="1" applyAlignment="1">
      <alignment vertical="center"/>
    </xf>
    <xf numFmtId="0" fontId="23" fillId="2" borderId="2" xfId="6" applyFont="1" applyFill="1" applyBorder="1" applyAlignment="1">
      <alignment vertical="center"/>
    </xf>
    <xf numFmtId="0" fontId="23" fillId="2" borderId="3" xfId="6" applyFont="1" applyFill="1" applyBorder="1" applyAlignment="1">
      <alignment horizontal="center" vertical="center" wrapText="1"/>
    </xf>
    <xf numFmtId="0" fontId="23" fillId="2" borderId="4" xfId="6" applyFont="1" applyFill="1" applyBorder="1" applyAlignment="1">
      <alignment horizontal="center" vertical="center" wrapText="1"/>
    </xf>
    <xf numFmtId="0" fontId="24" fillId="2" borderId="4" xfId="6" applyFont="1" applyFill="1" applyBorder="1" applyAlignment="1">
      <alignment horizontal="center" vertical="center" wrapText="1"/>
    </xf>
    <xf numFmtId="0" fontId="24" fillId="2" borderId="14" xfId="6" applyFont="1" applyFill="1" applyBorder="1" applyAlignment="1">
      <alignment horizontal="center" vertical="center" wrapText="1"/>
    </xf>
    <xf numFmtId="0" fontId="23" fillId="2" borderId="5" xfId="6" applyFont="1" applyFill="1" applyBorder="1" applyAlignment="1">
      <alignment horizontal="center" vertical="center" wrapText="1"/>
    </xf>
    <xf numFmtId="0" fontId="9" fillId="0" borderId="6" xfId="6" applyFont="1" applyFill="1" applyBorder="1" applyAlignment="1">
      <alignment horizontal="center" vertical="center"/>
    </xf>
    <xf numFmtId="1" fontId="9" fillId="0" borderId="6" xfId="6" applyNumberFormat="1" applyFont="1" applyBorder="1" applyAlignment="1">
      <alignment horizontal="center" vertical="center"/>
    </xf>
    <xf numFmtId="0" fontId="9" fillId="0" borderId="6" xfId="6" applyFont="1" applyBorder="1" applyAlignment="1">
      <alignment horizontal="center" vertical="center"/>
    </xf>
    <xf numFmtId="1" fontId="25" fillId="2" borderId="8" xfId="6" applyNumberFormat="1" applyFont="1" applyFill="1" applyBorder="1" applyAlignment="1">
      <alignment horizontal="center" vertical="center"/>
    </xf>
    <xf numFmtId="0" fontId="25" fillId="2" borderId="4" xfId="6" applyFont="1" applyFill="1" applyBorder="1" applyAlignment="1">
      <alignment horizontal="center" vertical="center"/>
    </xf>
    <xf numFmtId="164" fontId="25" fillId="2" borderId="4" xfId="6" applyNumberFormat="1" applyFont="1" applyFill="1" applyBorder="1" applyAlignment="1">
      <alignment horizontal="center" vertical="center"/>
    </xf>
    <xf numFmtId="0" fontId="25" fillId="2" borderId="9" xfId="6" applyFont="1" applyFill="1" applyBorder="1" applyAlignment="1">
      <alignment horizontal="center" vertical="center"/>
    </xf>
    <xf numFmtId="0" fontId="25" fillId="2" borderId="10" xfId="6" applyFont="1" applyFill="1" applyBorder="1" applyAlignment="1">
      <alignment horizontal="center" vertical="center"/>
    </xf>
    <xf numFmtId="0" fontId="9" fillId="0" borderId="0" xfId="6" applyFont="1" applyAlignment="1">
      <alignment horizontal="center"/>
    </xf>
    <xf numFmtId="166" fontId="26" fillId="0" borderId="4" xfId="6" applyNumberFormat="1" applyFont="1" applyFill="1" applyBorder="1" applyAlignment="1">
      <alignment horizontal="center" vertical="center"/>
    </xf>
    <xf numFmtId="0" fontId="10" fillId="0" borderId="6" xfId="6" applyFont="1" applyFill="1" applyBorder="1" applyAlignment="1">
      <alignment horizontal="center" vertical="center"/>
    </xf>
    <xf numFmtId="0" fontId="7" fillId="0" borderId="0" xfId="4" applyFont="1" applyAlignment="1">
      <alignment horizontal="left"/>
    </xf>
    <xf numFmtId="0" fontId="19" fillId="0" borderId="0" xfId="4" applyFont="1"/>
    <xf numFmtId="0" fontId="25" fillId="2" borderId="11" xfId="6" applyFont="1" applyFill="1" applyBorder="1" applyAlignment="1">
      <alignment horizontal="center" vertical="center"/>
    </xf>
    <xf numFmtId="0" fontId="25" fillId="2" borderId="12" xfId="6" applyFont="1" applyFill="1" applyBorder="1" applyAlignment="1">
      <alignment horizontal="center" vertical="center"/>
    </xf>
    <xf numFmtId="164" fontId="25" fillId="2" borderId="12" xfId="6" applyNumberFormat="1" applyFont="1" applyFill="1" applyBorder="1" applyAlignment="1">
      <alignment horizontal="center" vertical="center"/>
    </xf>
    <xf numFmtId="166" fontId="26" fillId="0" borderId="12" xfId="6" applyNumberFormat="1" applyFont="1" applyFill="1" applyBorder="1" applyAlignment="1">
      <alignment horizontal="center" vertical="center"/>
    </xf>
    <xf numFmtId="0" fontId="25" fillId="2" borderId="13" xfId="6" applyFont="1" applyFill="1" applyBorder="1" applyAlignment="1">
      <alignment horizontal="center" vertical="center"/>
    </xf>
    <xf numFmtId="0" fontId="6" fillId="0" borderId="7" xfId="4" applyFont="1" applyFill="1" applyBorder="1"/>
    <xf numFmtId="0" fontId="32" fillId="0" borderId="0" xfId="4" applyFont="1" applyAlignment="1">
      <alignment wrapText="1"/>
    </xf>
    <xf numFmtId="0" fontId="0" fillId="0" borderId="0" xfId="0" applyBorder="1"/>
    <xf numFmtId="0" fontId="6" fillId="0" borderId="0" xfId="4"/>
    <xf numFmtId="0" fontId="6" fillId="0" borderId="6" xfId="4" applyBorder="1" applyAlignment="1">
      <alignment horizontal="center" vertical="center" wrapText="1"/>
    </xf>
    <xf numFmtId="0" fontId="13" fillId="0" borderId="0" xfId="4" applyFont="1" applyBorder="1" applyAlignment="1">
      <alignment vertical="center"/>
    </xf>
    <xf numFmtId="165" fontId="9" fillId="0" borderId="6" xfId="6" applyNumberFormat="1" applyFont="1" applyBorder="1" applyAlignment="1">
      <alignment horizontal="center" vertical="center"/>
    </xf>
    <xf numFmtId="165" fontId="6" fillId="0" borderId="7" xfId="4" applyNumberFormat="1" applyFill="1" applyBorder="1" applyAlignment="1">
      <alignment wrapText="1"/>
    </xf>
    <xf numFmtId="165" fontId="6" fillId="0" borderId="28" xfId="4" applyNumberFormat="1" applyFill="1" applyBorder="1" applyAlignment="1">
      <alignment wrapText="1"/>
    </xf>
    <xf numFmtId="0" fontId="12" fillId="0" borderId="0" xfId="1" applyFont="1" applyAlignment="1" applyProtection="1">
      <alignment vertical="center"/>
    </xf>
    <xf numFmtId="0" fontId="35" fillId="0" borderId="0" xfId="4" applyFont="1"/>
    <xf numFmtId="0" fontId="31" fillId="0" borderId="0" xfId="0" applyFont="1" applyAlignment="1">
      <alignment vertical="center" wrapText="1"/>
    </xf>
    <xf numFmtId="0" fontId="6" fillId="0" borderId="51" xfId="4" applyBorder="1"/>
    <xf numFmtId="0" fontId="6" fillId="0" borderId="0" xfId="4" applyAlignment="1">
      <alignment horizontal="left" indent="1"/>
    </xf>
    <xf numFmtId="0" fontId="9" fillId="0" borderId="0" xfId="6" applyNumberFormat="1" applyFont="1"/>
    <xf numFmtId="0" fontId="39" fillId="0" borderId="0" xfId="4" applyFont="1"/>
    <xf numFmtId="1" fontId="32" fillId="0" borderId="17" xfId="4" applyNumberFormat="1" applyFont="1" applyFill="1" applyBorder="1" applyAlignment="1">
      <alignment horizontal="center" wrapText="1"/>
    </xf>
    <xf numFmtId="1" fontId="32" fillId="0" borderId="18" xfId="4" applyNumberFormat="1" applyFont="1" applyFill="1" applyBorder="1" applyAlignment="1">
      <alignment horizontal="center" wrapText="1"/>
    </xf>
    <xf numFmtId="0" fontId="38" fillId="0" borderId="0" xfId="1" applyFont="1" applyBorder="1" applyAlignment="1" applyProtection="1">
      <alignment horizontal="center" vertical="center"/>
    </xf>
    <xf numFmtId="0" fontId="40" fillId="0" borderId="0" xfId="1" applyFont="1" applyBorder="1" applyAlignment="1" applyProtection="1">
      <alignment vertical="center"/>
    </xf>
    <xf numFmtId="165" fontId="9" fillId="0" borderId="0" xfId="6" applyNumberFormat="1" applyFont="1"/>
    <xf numFmtId="0" fontId="9" fillId="0" borderId="0" xfId="6" applyFont="1" applyAlignment="1">
      <alignment horizontal="right" wrapText="1"/>
    </xf>
    <xf numFmtId="0" fontId="6" fillId="0" borderId="0" xfId="4" applyAlignment="1">
      <alignment wrapText="1"/>
    </xf>
    <xf numFmtId="0" fontId="10" fillId="0" borderId="0" xfId="4" applyFont="1" applyAlignment="1">
      <alignment horizontal="left" vertical="center" wrapText="1"/>
    </xf>
    <xf numFmtId="0" fontId="7" fillId="0" borderId="0" xfId="4" applyFont="1" applyAlignment="1">
      <alignment horizontal="left" vertical="center" wrapText="1"/>
    </xf>
    <xf numFmtId="0" fontId="10" fillId="0" borderId="0" xfId="4" applyFont="1" applyBorder="1" applyAlignment="1">
      <alignment horizontal="left" vertical="center" wrapText="1"/>
    </xf>
    <xf numFmtId="0" fontId="6" fillId="0" borderId="0" xfId="4"/>
    <xf numFmtId="0" fontId="18" fillId="0" borderId="0" xfId="4" applyFont="1" applyFill="1" applyAlignment="1">
      <alignment horizontal="left" vertical="center" wrapText="1" indent="4"/>
    </xf>
    <xf numFmtId="0" fontId="12" fillId="0" borderId="0" xfId="1" applyFont="1" applyAlignment="1" applyProtection="1">
      <alignment horizontal="right" wrapText="1"/>
    </xf>
    <xf numFmtId="0" fontId="3" fillId="0" borderId="0" xfId="0" applyFont="1"/>
    <xf numFmtId="0" fontId="13" fillId="0" borderId="0" xfId="4" applyFont="1" applyFill="1"/>
    <xf numFmtId="0" fontId="3" fillId="0" borderId="0" xfId="15" applyFont="1"/>
    <xf numFmtId="0" fontId="42" fillId="4" borderId="66" xfId="15" applyFont="1" applyFill="1" applyBorder="1" applyAlignment="1">
      <alignment horizontal="center"/>
    </xf>
    <xf numFmtId="0" fontId="42" fillId="4" borderId="54" xfId="15" applyFont="1" applyFill="1" applyBorder="1" applyAlignment="1">
      <alignment horizontal="center"/>
    </xf>
    <xf numFmtId="0" fontId="42" fillId="4" borderId="55" xfId="15" applyFont="1" applyFill="1" applyBorder="1" applyAlignment="1">
      <alignment horizontal="center"/>
    </xf>
    <xf numFmtId="0" fontId="42" fillId="4" borderId="69" xfId="15" applyFont="1" applyFill="1" applyBorder="1" applyAlignment="1">
      <alignment horizontal="center"/>
    </xf>
    <xf numFmtId="165" fontId="6" fillId="0" borderId="59" xfId="15" applyNumberFormat="1" applyFont="1" applyBorder="1" applyAlignment="1" applyProtection="1">
      <alignment horizontal="center" vertical="center"/>
      <protection locked="0"/>
    </xf>
    <xf numFmtId="0" fontId="3" fillId="0" borderId="0" xfId="15" applyFont="1" applyAlignment="1">
      <alignment horizontal="right"/>
    </xf>
    <xf numFmtId="0" fontId="3" fillId="5" borderId="60" xfId="15" applyFont="1" applyFill="1" applyBorder="1"/>
    <xf numFmtId="0" fontId="3" fillId="6" borderId="61" xfId="15" applyFont="1" applyFill="1" applyBorder="1"/>
    <xf numFmtId="0" fontId="3" fillId="7" borderId="68" xfId="15" applyFont="1" applyFill="1" applyBorder="1"/>
    <xf numFmtId="0" fontId="3" fillId="5" borderId="65" xfId="15" applyFont="1" applyFill="1" applyBorder="1" applyAlignment="1">
      <alignment horizontal="center"/>
    </xf>
    <xf numFmtId="0" fontId="34" fillId="0" borderId="0" xfId="15" applyFont="1" applyAlignment="1">
      <alignment horizontal="center" vertical="center"/>
    </xf>
    <xf numFmtId="0" fontId="3" fillId="8" borderId="65" xfId="15" applyFont="1" applyFill="1" applyBorder="1" applyAlignment="1">
      <alignment horizontal="center"/>
    </xf>
    <xf numFmtId="0" fontId="3" fillId="9" borderId="65" xfId="15" applyFont="1" applyFill="1" applyBorder="1" applyAlignment="1">
      <alignment horizontal="center"/>
    </xf>
    <xf numFmtId="0" fontId="3" fillId="10" borderId="65" xfId="15" applyFont="1" applyFill="1" applyBorder="1" applyAlignment="1">
      <alignment horizontal="center"/>
    </xf>
    <xf numFmtId="0" fontId="3" fillId="6" borderId="65" xfId="15" applyFont="1" applyFill="1" applyBorder="1" applyAlignment="1">
      <alignment horizontal="center"/>
    </xf>
    <xf numFmtId="0" fontId="3" fillId="11" borderId="65" xfId="15" applyFont="1" applyFill="1" applyBorder="1" applyAlignment="1">
      <alignment horizontal="center"/>
    </xf>
    <xf numFmtId="0" fontId="3" fillId="12" borderId="65" xfId="15" applyFont="1" applyFill="1" applyBorder="1" applyAlignment="1">
      <alignment horizontal="center"/>
    </xf>
    <xf numFmtId="0" fontId="3" fillId="13" borderId="65" xfId="15" applyFont="1" applyFill="1" applyBorder="1" applyAlignment="1">
      <alignment horizontal="center"/>
    </xf>
    <xf numFmtId="0" fontId="3" fillId="14" borderId="65" xfId="15" applyFont="1" applyFill="1" applyBorder="1" applyAlignment="1">
      <alignment horizontal="center"/>
    </xf>
    <xf numFmtId="0" fontId="3" fillId="7" borderId="65" xfId="15" applyFont="1" applyFill="1" applyBorder="1" applyAlignment="1">
      <alignment horizontal="center"/>
    </xf>
    <xf numFmtId="0" fontId="42" fillId="4" borderId="70" xfId="15" applyFont="1" applyFill="1" applyBorder="1" applyAlignment="1">
      <alignment horizontal="center"/>
    </xf>
    <xf numFmtId="0" fontId="41" fillId="0" borderId="0" xfId="15" applyFont="1"/>
    <xf numFmtId="0" fontId="20" fillId="0" borderId="0" xfId="1" applyFont="1" applyBorder="1" applyAlignment="1" applyProtection="1">
      <alignment horizontal="center" vertical="center"/>
    </xf>
    <xf numFmtId="0" fontId="18" fillId="0" borderId="0" xfId="4" applyFont="1" applyAlignment="1">
      <alignment horizontal="left" vertical="center" wrapText="1" indent="3"/>
    </xf>
    <xf numFmtId="0" fontId="12" fillId="0" borderId="0" xfId="1" applyFont="1" applyAlignment="1" applyProtection="1"/>
    <xf numFmtId="0" fontId="6" fillId="0" borderId="0" xfId="4" applyFill="1"/>
    <xf numFmtId="0" fontId="6" fillId="0" borderId="0" xfId="4"/>
    <xf numFmtId="0" fontId="6" fillId="0" borderId="63" xfId="4" applyBorder="1" applyAlignment="1">
      <alignment vertical="center"/>
    </xf>
    <xf numFmtId="0" fontId="8" fillId="3" borderId="75" xfId="6" applyFont="1" applyFill="1" applyBorder="1" applyAlignment="1">
      <alignment horizontal="center" vertical="center"/>
    </xf>
    <xf numFmtId="0" fontId="8" fillId="3" borderId="75" xfId="6" applyFont="1" applyFill="1" applyBorder="1" applyAlignment="1">
      <alignment horizontal="center" vertical="center" wrapText="1"/>
    </xf>
    <xf numFmtId="0" fontId="8" fillId="3" borderId="77" xfId="6" applyFont="1" applyFill="1" applyBorder="1" applyAlignment="1">
      <alignment horizontal="center" vertical="center"/>
    </xf>
    <xf numFmtId="0" fontId="8" fillId="3" borderId="78" xfId="6" applyFont="1" applyFill="1" applyBorder="1" applyAlignment="1">
      <alignment horizontal="center" vertical="center"/>
    </xf>
    <xf numFmtId="1" fontId="10" fillId="0" borderId="62" xfId="4" applyNumberFormat="1" applyFont="1" applyFill="1" applyBorder="1" applyAlignment="1">
      <alignment horizontal="center" wrapText="1"/>
    </xf>
    <xf numFmtId="0" fontId="6" fillId="0" borderId="79" xfId="4" applyFont="1" applyBorder="1" applyAlignment="1">
      <alignment vertical="center" wrapText="1"/>
    </xf>
    <xf numFmtId="0" fontId="6" fillId="0" borderId="64" xfId="4" applyFont="1" applyBorder="1" applyAlignment="1">
      <alignment horizontal="center" vertical="center"/>
    </xf>
    <xf numFmtId="0" fontId="6" fillId="0" borderId="80" xfId="4" applyFont="1" applyBorder="1" applyAlignment="1">
      <alignment horizontal="center" vertical="center"/>
    </xf>
    <xf numFmtId="0" fontId="6" fillId="0" borderId="81" xfId="4" applyFont="1" applyBorder="1" applyAlignment="1">
      <alignment vertical="center" wrapText="1"/>
    </xf>
    <xf numFmtId="0" fontId="6" fillId="0" borderId="82" xfId="4" applyFont="1" applyBorder="1" applyAlignment="1">
      <alignment horizontal="center" vertical="center"/>
    </xf>
    <xf numFmtId="0" fontId="6" fillId="0" borderId="83" xfId="4" applyFont="1" applyBorder="1" applyAlignment="1">
      <alignment horizontal="center" vertical="center"/>
    </xf>
    <xf numFmtId="0" fontId="6" fillId="0" borderId="35" xfId="4" applyFont="1" applyBorder="1" applyAlignment="1">
      <alignment vertical="center" wrapText="1"/>
    </xf>
    <xf numFmtId="0" fontId="6" fillId="0" borderId="36" xfId="4" applyFont="1" applyBorder="1" applyAlignment="1">
      <alignment horizontal="center" vertical="center"/>
    </xf>
    <xf numFmtId="0" fontId="6" fillId="0" borderId="37" xfId="4" applyFont="1" applyBorder="1" applyAlignment="1">
      <alignment horizontal="center" vertical="center"/>
    </xf>
    <xf numFmtId="0" fontId="6" fillId="0" borderId="79" xfId="4" applyFont="1" applyFill="1" applyBorder="1" applyAlignment="1">
      <alignment vertical="center" wrapText="1"/>
    </xf>
    <xf numFmtId="0" fontId="6" fillId="0" borderId="84" xfId="4" applyFont="1" applyBorder="1" applyAlignment="1">
      <alignment vertical="center" wrapText="1"/>
    </xf>
    <xf numFmtId="0" fontId="6" fillId="0" borderId="85" xfId="4" applyFont="1" applyBorder="1" applyAlignment="1">
      <alignment horizontal="center" vertical="center"/>
    </xf>
    <xf numFmtId="0" fontId="6" fillId="0" borderId="86" xfId="4" applyFont="1" applyBorder="1" applyAlignment="1">
      <alignment horizontal="center" vertical="center"/>
    </xf>
    <xf numFmtId="0" fontId="6" fillId="0" borderId="87" xfId="4" applyFont="1" applyBorder="1" applyAlignment="1">
      <alignment vertical="center" wrapText="1"/>
    </xf>
    <xf numFmtId="0" fontId="6" fillId="0" borderId="62" xfId="4" applyFont="1" applyBorder="1" applyAlignment="1">
      <alignment horizontal="center" vertical="center"/>
    </xf>
    <xf numFmtId="0" fontId="6" fillId="0" borderId="88" xfId="4" applyFont="1" applyBorder="1" applyAlignment="1">
      <alignment horizontal="center" vertical="center"/>
    </xf>
    <xf numFmtId="0" fontId="6" fillId="0" borderId="85" xfId="4" applyFont="1" applyFill="1" applyBorder="1" applyAlignment="1">
      <alignment horizontal="center" vertical="center"/>
    </xf>
    <xf numFmtId="0" fontId="6" fillId="0" borderId="86" xfId="4" applyFont="1" applyFill="1" applyBorder="1" applyAlignment="1">
      <alignment horizontal="center" vertical="center"/>
    </xf>
    <xf numFmtId="0" fontId="6" fillId="0" borderId="0" xfId="4" applyFill="1" applyAlignment="1"/>
    <xf numFmtId="0" fontId="15" fillId="3" borderId="63" xfId="4" applyFont="1" applyFill="1" applyBorder="1" applyAlignment="1">
      <alignment horizontal="center" vertical="center" wrapText="1"/>
    </xf>
    <xf numFmtId="0" fontId="15" fillId="3" borderId="91" xfId="4" applyFont="1" applyFill="1" applyBorder="1" applyAlignment="1">
      <alignment horizontal="center" vertical="center" wrapText="1"/>
    </xf>
    <xf numFmtId="0" fontId="15" fillId="3" borderId="92" xfId="4" applyFont="1" applyFill="1" applyBorder="1" applyAlignment="1">
      <alignment horizontal="center" vertical="center"/>
    </xf>
    <xf numFmtId="0" fontId="11" fillId="0" borderId="62" xfId="1" applyFill="1" applyBorder="1" applyAlignment="1" applyProtection="1">
      <alignment horizontal="center" vertical="center" wrapText="1"/>
    </xf>
    <xf numFmtId="0" fontId="6" fillId="0" borderId="62" xfId="4" applyFont="1" applyFill="1" applyBorder="1" applyAlignment="1">
      <alignment horizontal="left" vertical="center" wrapText="1" indent="1"/>
    </xf>
    <xf numFmtId="0" fontId="6" fillId="0" borderId="0" xfId="4" applyFont="1" applyAlignment="1">
      <alignment horizontal="left" vertical="center" indent="1"/>
    </xf>
    <xf numFmtId="0" fontId="6" fillId="0" borderId="0" xfId="4" applyBorder="1"/>
    <xf numFmtId="0" fontId="7" fillId="0" borderId="0" xfId="4" applyFont="1" applyBorder="1" applyAlignment="1">
      <alignment vertical="center" wrapText="1"/>
    </xf>
    <xf numFmtId="0" fontId="7" fillId="0" borderId="0" xfId="4" applyFont="1" applyBorder="1" applyAlignment="1">
      <alignment wrapText="1"/>
    </xf>
    <xf numFmtId="0" fontId="18" fillId="0" borderId="0" xfId="4" applyFont="1" applyFill="1" applyBorder="1" applyAlignment="1">
      <alignment vertical="center" wrapText="1"/>
    </xf>
    <xf numFmtId="0" fontId="7" fillId="0" borderId="0" xfId="4" applyFont="1" applyBorder="1" applyAlignment="1">
      <alignment horizontal="left" vertical="center" wrapText="1"/>
    </xf>
    <xf numFmtId="0" fontId="12" fillId="0" borderId="0" xfId="1" applyFont="1" applyBorder="1" applyAlignment="1" applyProtection="1">
      <alignment horizontal="right" wrapText="1"/>
    </xf>
    <xf numFmtId="0" fontId="6" fillId="0" borderId="0" xfId="4" applyBorder="1" applyAlignment="1">
      <alignment wrapText="1"/>
    </xf>
    <xf numFmtId="0" fontId="9" fillId="0" borderId="93" xfId="6" applyFont="1" applyFill="1" applyBorder="1" applyAlignment="1">
      <alignment horizontal="center" vertical="center"/>
    </xf>
    <xf numFmtId="1" fontId="9" fillId="0" borderId="93" xfId="6" applyNumberFormat="1" applyFont="1" applyBorder="1" applyAlignment="1">
      <alignment horizontal="center" vertical="center"/>
    </xf>
    <xf numFmtId="1" fontId="10" fillId="0" borderId="93" xfId="4" applyNumberFormat="1" applyFont="1" applyFill="1" applyBorder="1" applyAlignment="1">
      <alignment horizontal="center" wrapText="1"/>
    </xf>
    <xf numFmtId="0" fontId="9" fillId="0" borderId="93" xfId="6" applyFont="1" applyBorder="1" applyAlignment="1">
      <alignment horizontal="center" vertical="center"/>
    </xf>
    <xf numFmtId="0" fontId="8" fillId="3" borderId="98" xfId="6" applyFont="1" applyFill="1" applyBorder="1" applyAlignment="1">
      <alignment horizontal="center" vertical="center" wrapText="1"/>
    </xf>
    <xf numFmtId="167" fontId="9" fillId="0" borderId="93" xfId="6" applyNumberFormat="1" applyFont="1" applyBorder="1" applyAlignment="1">
      <alignment horizontal="center" vertical="center"/>
    </xf>
    <xf numFmtId="0" fontId="7" fillId="0" borderId="0" xfId="4" applyFont="1" applyAlignment="1">
      <alignment horizontal="left" vertical="center"/>
    </xf>
    <xf numFmtId="0" fontId="20" fillId="0" borderId="0" xfId="1" applyFont="1" applyBorder="1" applyAlignment="1" applyProtection="1">
      <alignment horizontal="center" vertical="center"/>
    </xf>
    <xf numFmtId="0" fontId="15" fillId="3" borderId="89" xfId="4" applyFont="1" applyFill="1" applyBorder="1" applyAlignment="1">
      <alignment horizontal="center" vertical="center" wrapText="1"/>
    </xf>
    <xf numFmtId="0" fontId="15" fillId="3" borderId="90" xfId="4" applyFont="1" applyFill="1" applyBorder="1" applyAlignment="1">
      <alignment horizontal="center" vertical="center" wrapText="1"/>
    </xf>
    <xf numFmtId="0" fontId="7" fillId="0" borderId="0" xfId="4" applyFont="1" applyBorder="1" applyAlignment="1">
      <alignment horizontal="left" vertical="center" wrapText="1"/>
    </xf>
    <xf numFmtId="0" fontId="12" fillId="0" borderId="0" xfId="1" applyFont="1" applyBorder="1" applyAlignment="1" applyProtection="1">
      <alignment horizontal="right" vertical="center" wrapText="1"/>
    </xf>
    <xf numFmtId="0" fontId="12" fillId="0" borderId="0" xfId="1" applyFont="1" applyAlignment="1" applyProtection="1">
      <alignment horizontal="right" vertical="center"/>
    </xf>
    <xf numFmtId="0" fontId="8" fillId="3" borderId="95" xfId="6" applyFont="1" applyFill="1" applyBorder="1" applyAlignment="1">
      <alignment horizontal="center" vertical="center"/>
    </xf>
    <xf numFmtId="0" fontId="8" fillId="3" borderId="96" xfId="6" applyFont="1" applyFill="1" applyBorder="1" applyAlignment="1">
      <alignment horizontal="center" vertical="center"/>
    </xf>
    <xf numFmtId="0" fontId="8" fillId="3" borderId="94" xfId="6" applyFont="1" applyFill="1" applyBorder="1" applyAlignment="1">
      <alignment horizontal="center" vertical="center"/>
    </xf>
    <xf numFmtId="0" fontId="8" fillId="3" borderId="97" xfId="6" applyFont="1" applyFill="1" applyBorder="1" applyAlignment="1">
      <alignment horizontal="center" vertical="center"/>
    </xf>
    <xf numFmtId="0" fontId="15" fillId="3" borderId="42" xfId="4" applyNumberFormat="1" applyFont="1" applyFill="1" applyBorder="1" applyAlignment="1">
      <alignment horizontal="center" vertical="center" wrapText="1"/>
    </xf>
    <xf numFmtId="0" fontId="15" fillId="3" borderId="16" xfId="4" applyNumberFormat="1" applyFont="1" applyFill="1" applyBorder="1" applyAlignment="1">
      <alignment horizontal="center" vertical="center" wrapText="1"/>
    </xf>
    <xf numFmtId="0" fontId="10" fillId="0" borderId="0" xfId="4" applyFont="1" applyFill="1" applyBorder="1" applyAlignment="1">
      <alignment horizontal="left" wrapText="1"/>
    </xf>
    <xf numFmtId="0" fontId="10" fillId="0" borderId="0" xfId="4" applyFont="1" applyFill="1" applyBorder="1" applyAlignment="1">
      <alignment horizontal="left" vertical="center" wrapText="1"/>
    </xf>
    <xf numFmtId="0" fontId="15" fillId="3" borderId="50" xfId="4" applyFont="1" applyFill="1" applyBorder="1" applyAlignment="1">
      <alignment horizontal="center" vertical="center"/>
    </xf>
    <xf numFmtId="0" fontId="15" fillId="3" borderId="16" xfId="4" applyFont="1" applyFill="1" applyBorder="1" applyAlignment="1">
      <alignment horizontal="center" vertical="center"/>
    </xf>
    <xf numFmtId="0" fontId="15" fillId="3" borderId="22" xfId="4" applyNumberFormat="1" applyFont="1" applyFill="1" applyBorder="1" applyAlignment="1">
      <alignment horizontal="center" vertical="center" wrapText="1"/>
    </xf>
    <xf numFmtId="0" fontId="7" fillId="0" borderId="0" xfId="4" applyFont="1" applyAlignment="1">
      <alignment horizontal="left" vertical="center" wrapText="1"/>
    </xf>
    <xf numFmtId="0" fontId="12" fillId="0" borderId="0" xfId="1" applyFont="1" applyAlignment="1" applyProtection="1">
      <alignment horizontal="right" vertical="center" wrapText="1"/>
    </xf>
    <xf numFmtId="0" fontId="18" fillId="0" borderId="0" xfId="4" applyFont="1" applyFill="1" applyAlignment="1">
      <alignment horizontal="left" vertical="center" wrapText="1" indent="4"/>
    </xf>
    <xf numFmtId="0" fontId="10" fillId="0" borderId="0" xfId="4" applyFont="1" applyFill="1" applyBorder="1" applyAlignment="1">
      <alignment wrapText="1"/>
    </xf>
    <xf numFmtId="0" fontId="0" fillId="0" borderId="0" xfId="0" applyAlignment="1">
      <alignment wrapText="1"/>
    </xf>
    <xf numFmtId="0" fontId="0" fillId="0" borderId="0" xfId="0" applyFont="1" applyAlignment="1">
      <alignment wrapText="1"/>
    </xf>
    <xf numFmtId="0" fontId="27" fillId="0" borderId="0" xfId="0" applyFont="1" applyAlignment="1">
      <alignment wrapText="1"/>
    </xf>
    <xf numFmtId="0" fontId="29" fillId="0" borderId="0" xfId="0" applyFont="1" applyAlignment="1">
      <alignment wrapText="1"/>
    </xf>
    <xf numFmtId="0" fontId="27" fillId="0" borderId="0" xfId="0" applyNumberFormat="1" applyFont="1" applyAlignment="1">
      <alignment vertical="center" wrapText="1"/>
    </xf>
    <xf numFmtId="0" fontId="29" fillId="0" borderId="0" xfId="0" applyFont="1" applyAlignment="1">
      <alignment vertical="center" wrapText="1"/>
    </xf>
    <xf numFmtId="0" fontId="27" fillId="0" borderId="0" xfId="4" applyFont="1" applyAlignment="1">
      <alignment horizontal="left" wrapText="1"/>
    </xf>
    <xf numFmtId="0" fontId="6" fillId="0" borderId="0" xfId="4" applyFont="1" applyFill="1" applyAlignment="1">
      <alignment horizontal="left" vertical="center" wrapText="1"/>
    </xf>
    <xf numFmtId="0" fontId="18" fillId="0" borderId="0" xfId="4" applyFont="1" applyAlignment="1">
      <alignment horizontal="left" vertical="center" wrapText="1" indent="3"/>
    </xf>
    <xf numFmtId="0" fontId="27" fillId="0" borderId="0" xfId="0" applyNumberFormat="1" applyFont="1" applyAlignment="1">
      <alignment wrapText="1"/>
    </xf>
    <xf numFmtId="0" fontId="8" fillId="3" borderId="49" xfId="6" applyFont="1" applyFill="1" applyBorder="1" applyAlignment="1">
      <alignment horizontal="center" vertical="center"/>
    </xf>
    <xf numFmtId="0" fontId="8" fillId="3" borderId="74" xfId="6" applyFont="1" applyFill="1" applyBorder="1" applyAlignment="1">
      <alignment horizontal="center" vertical="center"/>
    </xf>
    <xf numFmtId="0" fontId="8" fillId="3" borderId="71" xfId="6" applyFont="1" applyFill="1" applyBorder="1" applyAlignment="1">
      <alignment horizontal="center" vertical="center"/>
    </xf>
    <xf numFmtId="0" fontId="8" fillId="3" borderId="72" xfId="6" applyFont="1" applyFill="1" applyBorder="1" applyAlignment="1">
      <alignment horizontal="center" vertical="center"/>
    </xf>
    <xf numFmtId="0" fontId="8" fillId="3" borderId="73" xfId="6" applyFont="1" applyFill="1" applyBorder="1" applyAlignment="1">
      <alignment horizontal="center" vertical="center"/>
    </xf>
    <xf numFmtId="0" fontId="9" fillId="0" borderId="73" xfId="6" applyFont="1" applyBorder="1" applyAlignment="1">
      <alignment horizontal="center" vertical="center"/>
    </xf>
    <xf numFmtId="0" fontId="8" fillId="3" borderId="75" xfId="6" applyFont="1" applyFill="1" applyBorder="1" applyAlignment="1">
      <alignment horizontal="center" vertical="center" wrapText="1"/>
    </xf>
    <xf numFmtId="0" fontId="8" fillId="3" borderId="76" xfId="6" applyFont="1" applyFill="1" applyBorder="1" applyAlignment="1">
      <alignment horizontal="center" vertical="center" wrapText="1"/>
    </xf>
    <xf numFmtId="0" fontId="10" fillId="0" borderId="0" xfId="4" applyFont="1" applyFill="1" applyAlignment="1">
      <alignment horizontal="left" vertical="center" wrapText="1"/>
    </xf>
    <xf numFmtId="0" fontId="15" fillId="3" borderId="43" xfId="4" applyFont="1" applyFill="1" applyBorder="1" applyAlignment="1">
      <alignment vertical="center"/>
    </xf>
    <xf numFmtId="0" fontId="15" fillId="3" borderId="44" xfId="4" applyFont="1" applyFill="1" applyBorder="1" applyAlignment="1">
      <alignment vertical="center"/>
    </xf>
    <xf numFmtId="0" fontId="15" fillId="3" borderId="45" xfId="4" applyFont="1" applyFill="1" applyBorder="1" applyAlignment="1">
      <alignment horizontal="center" vertical="center" wrapText="1"/>
    </xf>
    <xf numFmtId="0" fontId="15" fillId="3" borderId="46" xfId="4" applyFont="1" applyFill="1" applyBorder="1" applyAlignment="1">
      <alignment horizontal="center" vertical="center" wrapText="1"/>
    </xf>
    <xf numFmtId="0" fontId="15" fillId="3" borderId="47" xfId="4" applyFont="1" applyFill="1" applyBorder="1" applyAlignment="1">
      <alignment horizontal="center" vertical="center" wrapText="1"/>
    </xf>
    <xf numFmtId="0" fontId="15" fillId="3" borderId="48" xfId="4" applyFont="1" applyFill="1" applyBorder="1" applyAlignment="1">
      <alignment horizontal="center" vertical="center" wrapText="1"/>
    </xf>
    <xf numFmtId="0" fontId="34" fillId="0" borderId="0" xfId="15" applyFont="1" applyAlignment="1">
      <alignment horizontal="left" vertical="center" wrapText="1"/>
    </xf>
    <xf numFmtId="0" fontId="31" fillId="0" borderId="0" xfId="0" applyFont="1" applyAlignment="1">
      <alignment horizontal="left" vertical="center" wrapText="1"/>
    </xf>
    <xf numFmtId="0" fontId="12" fillId="0" borderId="58" xfId="1" applyFont="1" applyBorder="1" applyAlignment="1" applyProtection="1">
      <alignment vertical="center"/>
    </xf>
    <xf numFmtId="0" fontId="42" fillId="4" borderId="56" xfId="15" applyFont="1" applyFill="1" applyBorder="1" applyAlignment="1">
      <alignment horizontal="center" vertical="center"/>
    </xf>
    <xf numFmtId="0" fontId="42" fillId="4" borderId="67" xfId="15" applyFont="1" applyFill="1" applyBorder="1" applyAlignment="1">
      <alignment horizontal="center" vertical="center"/>
    </xf>
    <xf numFmtId="0" fontId="42" fillId="4" borderId="57" xfId="15" applyFont="1" applyFill="1" applyBorder="1" applyAlignment="1">
      <alignment horizontal="center"/>
    </xf>
    <xf numFmtId="0" fontId="42" fillId="4" borderId="52" xfId="15" applyFont="1" applyFill="1" applyBorder="1" applyAlignment="1">
      <alignment horizontal="center"/>
    </xf>
    <xf numFmtId="0" fontId="42" fillId="4" borderId="53" xfId="15" applyFont="1" applyFill="1" applyBorder="1" applyAlignment="1">
      <alignment horizontal="center"/>
    </xf>
  </cellXfs>
  <cellStyles count="16">
    <cellStyle name="Excel Built-in Normal" xfId="11"/>
    <cellStyle name="Hyperlink" xfId="1" builtinId="8"/>
    <cellStyle name="Hyperlink 2" xfId="2"/>
    <cellStyle name="Hyperlink 3" xfId="3"/>
    <cellStyle name="Hyperlink 3 2" xfId="9"/>
    <cellStyle name="Normal" xfId="0" builtinId="0"/>
    <cellStyle name="Normal 2" xfId="4"/>
    <cellStyle name="Normal 3" xfId="5"/>
    <cellStyle name="Normal 3 2" xfId="8"/>
    <cellStyle name="Normal 4" xfId="7"/>
    <cellStyle name="Normal 5" xfId="10"/>
    <cellStyle name="Normal 6" xfId="12"/>
    <cellStyle name="Normal 7" xfId="13"/>
    <cellStyle name="Normal 8" xfId="14"/>
    <cellStyle name="Normal 8 2" xfId="15"/>
    <cellStyle name="Normal_chart3 2" xfId="6"/>
  </cellStyles>
  <dxfs count="11">
    <dxf>
      <fill>
        <patternFill>
          <bgColor rgb="FFDAE7F6"/>
        </patternFill>
      </fill>
    </dxf>
    <dxf>
      <fill>
        <patternFill>
          <bgColor rgb="FFC7DAF1"/>
        </patternFill>
      </fill>
    </dxf>
    <dxf>
      <fill>
        <patternFill>
          <bgColor rgb="FFB2CCEC"/>
        </patternFill>
      </fill>
    </dxf>
    <dxf>
      <fill>
        <patternFill>
          <bgColor rgb="FF9EBFE7"/>
        </patternFill>
      </fill>
    </dxf>
    <dxf>
      <fill>
        <patternFill>
          <bgColor rgb="FF8AB2E2"/>
        </patternFill>
      </fill>
    </dxf>
    <dxf>
      <fill>
        <patternFill>
          <bgColor rgb="FF76A5DD"/>
        </patternFill>
      </fill>
    </dxf>
    <dxf>
      <fill>
        <patternFill>
          <bgColor rgb="FF6298D8"/>
        </patternFill>
      </fill>
    </dxf>
    <dxf>
      <fill>
        <patternFill>
          <bgColor rgb="FF4E8BD3"/>
        </patternFill>
      </fill>
    </dxf>
    <dxf>
      <fill>
        <patternFill>
          <bgColor rgb="FF3A7ECE"/>
        </patternFill>
      </fill>
    </dxf>
    <dxf>
      <fill>
        <patternFill>
          <bgColor rgb="FF2161AF"/>
        </patternFill>
      </fill>
    </dxf>
    <dxf>
      <font>
        <b/>
        <i val="0"/>
        <color theme="0"/>
      </font>
    </dxf>
  </dxfs>
  <tableStyles count="0" defaultTableStyle="TableStyleMedium9" defaultPivotStyle="PivotStyleLight16"/>
  <colors>
    <mruColors>
      <color rgb="FF003366"/>
      <color rgb="FF333399"/>
      <color rgb="FFFFFFFF"/>
      <color rgb="FF99CC00"/>
      <color rgb="FFFFFFCC"/>
      <color rgb="FF008000"/>
      <color rgb="FF0070C0"/>
      <color rgb="FF9999FF"/>
      <color rgb="FF993366"/>
      <color rgb="FFFFC0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7.7441162318894557E-2"/>
          <c:y val="6.2880386822139533E-2"/>
          <c:w val="0.79236899416144257"/>
          <c:h val="0.75456464186562322"/>
        </c:manualLayout>
      </c:layout>
      <c:barChart>
        <c:barDir val="col"/>
        <c:grouping val="stacked"/>
        <c:ser>
          <c:idx val="0"/>
          <c:order val="0"/>
          <c:tx>
            <c:strRef>
              <c:f>'Chart 6.2'!$D$49</c:f>
              <c:strCache>
                <c:ptCount val="1"/>
                <c:pt idx="0">
                  <c:v>Within 30 mins</c:v>
                </c:pt>
              </c:strCache>
            </c:strRef>
          </c:tx>
          <c:spPr>
            <a:solidFill>
              <a:srgbClr val="003366"/>
            </a:solidFill>
            <a:ln w="12700">
              <a:solidFill>
                <a:srgbClr val="000000"/>
              </a:solidFill>
              <a:prstDash val="solid"/>
            </a:ln>
          </c:spPr>
          <c:dPt>
            <c:idx val="0"/>
            <c:spPr>
              <a:solidFill>
                <a:srgbClr val="008000"/>
              </a:solidFill>
              <a:ln w="12700">
                <a:solidFill>
                  <a:srgbClr val="000000"/>
                </a:solidFill>
                <a:prstDash val="solid"/>
              </a:ln>
            </c:spPr>
          </c:dPt>
          <c:cat>
            <c:strRef>
              <c:f>'Chart 6.2'!$P$50:$P$77</c:f>
              <c:strCache>
                <c:ptCount val="28"/>
                <c:pt idx="0">
                  <c:v>Scotland (n=1029)</c:v>
                </c:pt>
                <c:pt idx="1">
                  <c:v>Crosshouse (n=79)</c:v>
                </c:pt>
                <c:pt idx="2">
                  <c:v>Hairmyres (n=34)</c:v>
                </c:pt>
                <c:pt idx="3">
                  <c:v>GRI (n=22)</c:v>
                </c:pt>
                <c:pt idx="4">
                  <c:v>Monklands (n=39)</c:v>
                </c:pt>
                <c:pt idx="5">
                  <c:v>Ninewells (n=59)</c:v>
                </c:pt>
                <c:pt idx="6">
                  <c:v>Wishaw (n=51)</c:v>
                </c:pt>
                <c:pt idx="7">
                  <c:v>RIE (n=123)</c:v>
                </c:pt>
                <c:pt idx="8">
                  <c:v>PRI (n=33)</c:v>
                </c:pt>
                <c:pt idx="9">
                  <c:v>SJH (n=34)</c:v>
                </c:pt>
                <c:pt idx="10">
                  <c:v>ARI (n=123)</c:v>
                </c:pt>
                <c:pt idx="11">
                  <c:v>FVRH (n=46)</c:v>
                </c:pt>
                <c:pt idx="12">
                  <c:v>VHK (n=60)</c:v>
                </c:pt>
                <c:pt idx="13">
                  <c:v>Dr Grays (n=26)</c:v>
                </c:pt>
                <c:pt idx="14">
                  <c:v>L&amp;I (n=5)</c:v>
                </c:pt>
                <c:pt idx="15">
                  <c:v>QEUH (n=198)</c:v>
                </c:pt>
                <c:pt idx="16">
                  <c:v>Raigmore (n=25)</c:v>
                </c:pt>
                <c:pt idx="17">
                  <c:v>Borders (n=15)</c:v>
                </c:pt>
                <c:pt idx="18">
                  <c:v>Belford (n=6)</c:v>
                </c:pt>
                <c:pt idx="19">
                  <c:v>Caithness (n=10)</c:v>
                </c:pt>
                <c:pt idx="20">
                  <c:v>Western Isles (n=12)</c:v>
                </c:pt>
                <c:pt idx="21">
                  <c:v>DGRI (n=17)</c:v>
                </c:pt>
                <c:pt idx="22">
                  <c:v>WGH (n=3)</c:v>
                </c:pt>
                <c:pt idx="23">
                  <c:v>GCH (n=6)</c:v>
                </c:pt>
                <c:pt idx="24">
                  <c:v>Ayr (n=1)</c:v>
                </c:pt>
                <c:pt idx="25">
                  <c:v>RAH (n=1)</c:v>
                </c:pt>
                <c:pt idx="26">
                  <c:v>Gilbert Bain (n=1)</c:v>
                </c:pt>
                <c:pt idx="27">
                  <c:v>Balfour (n=0)</c:v>
                </c:pt>
              </c:strCache>
            </c:strRef>
          </c:cat>
          <c:val>
            <c:numRef>
              <c:f>'Chart 6.2'!$D$50:$D$77</c:f>
              <c:numCache>
                <c:formatCode>0</c:formatCode>
                <c:ptCount val="28"/>
                <c:pt idx="0">
                  <c:v>10.884353741496598</c:v>
                </c:pt>
                <c:pt idx="1">
                  <c:v>8.8607594936708853</c:v>
                </c:pt>
                <c:pt idx="2">
                  <c:v>8.8235294117647065</c:v>
                </c:pt>
                <c:pt idx="3">
                  <c:v>27.27272727272727</c:v>
                </c:pt>
                <c:pt idx="4">
                  <c:v>17.948717948717949</c:v>
                </c:pt>
                <c:pt idx="5">
                  <c:v>5.0847457627118651</c:v>
                </c:pt>
                <c:pt idx="6">
                  <c:v>7.8431372549019605</c:v>
                </c:pt>
                <c:pt idx="7">
                  <c:v>29.268292682926827</c:v>
                </c:pt>
                <c:pt idx="8">
                  <c:v>6.0606060606060606</c:v>
                </c:pt>
                <c:pt idx="9">
                  <c:v>17.647058823529413</c:v>
                </c:pt>
                <c:pt idx="10">
                  <c:v>20.325203252032519</c:v>
                </c:pt>
                <c:pt idx="11">
                  <c:v>2.1739130434782608</c:v>
                </c:pt>
                <c:pt idx="12">
                  <c:v>5</c:v>
                </c:pt>
                <c:pt idx="13">
                  <c:v>3.8461538461538463</c:v>
                </c:pt>
                <c:pt idx="14">
                  <c:v>0</c:v>
                </c:pt>
                <c:pt idx="15">
                  <c:v>3.535353535353535</c:v>
                </c:pt>
                <c:pt idx="16">
                  <c:v>4</c:v>
                </c:pt>
                <c:pt idx="17">
                  <c:v>0</c:v>
                </c:pt>
                <c:pt idx="18">
                  <c:v>0</c:v>
                </c:pt>
                <c:pt idx="19">
                  <c:v>0</c:v>
                </c:pt>
                <c:pt idx="20">
                  <c:v>0</c:v>
                </c:pt>
                <c:pt idx="21">
                  <c:v>0</c:v>
                </c:pt>
                <c:pt idx="22">
                  <c:v>0</c:v>
                </c:pt>
                <c:pt idx="23">
                  <c:v>0</c:v>
                </c:pt>
                <c:pt idx="24">
                  <c:v>0</c:v>
                </c:pt>
                <c:pt idx="25">
                  <c:v>0</c:v>
                </c:pt>
                <c:pt idx="26">
                  <c:v>0</c:v>
                </c:pt>
                <c:pt idx="27">
                  <c:v>0</c:v>
                </c:pt>
              </c:numCache>
            </c:numRef>
          </c:val>
        </c:ser>
        <c:ser>
          <c:idx val="1"/>
          <c:order val="1"/>
          <c:tx>
            <c:strRef>
              <c:f>'Chart 6.2'!$G$49</c:f>
              <c:strCache>
                <c:ptCount val="1"/>
                <c:pt idx="0">
                  <c:v>&gt;30&lt;=60 mins</c:v>
                </c:pt>
              </c:strCache>
            </c:strRef>
          </c:tx>
          <c:spPr>
            <a:solidFill>
              <a:srgbClr val="9999FF"/>
            </a:solidFill>
            <a:ln w="12700">
              <a:solidFill>
                <a:srgbClr val="000000"/>
              </a:solidFill>
              <a:prstDash val="solid"/>
            </a:ln>
          </c:spPr>
          <c:dPt>
            <c:idx val="0"/>
            <c:spPr>
              <a:solidFill>
                <a:srgbClr val="FF0000"/>
              </a:solidFill>
              <a:ln w="12700">
                <a:solidFill>
                  <a:srgbClr val="000000"/>
                </a:solidFill>
                <a:prstDash val="solid"/>
              </a:ln>
            </c:spPr>
          </c:dPt>
          <c:cat>
            <c:strRef>
              <c:f>'Chart 6.2'!$P$50:$P$77</c:f>
              <c:strCache>
                <c:ptCount val="28"/>
                <c:pt idx="0">
                  <c:v>Scotland (n=1029)</c:v>
                </c:pt>
                <c:pt idx="1">
                  <c:v>Crosshouse (n=79)</c:v>
                </c:pt>
                <c:pt idx="2">
                  <c:v>Hairmyres (n=34)</c:v>
                </c:pt>
                <c:pt idx="3">
                  <c:v>GRI (n=22)</c:v>
                </c:pt>
                <c:pt idx="4">
                  <c:v>Monklands (n=39)</c:v>
                </c:pt>
                <c:pt idx="5">
                  <c:v>Ninewells (n=59)</c:v>
                </c:pt>
                <c:pt idx="6">
                  <c:v>Wishaw (n=51)</c:v>
                </c:pt>
                <c:pt idx="7">
                  <c:v>RIE (n=123)</c:v>
                </c:pt>
                <c:pt idx="8">
                  <c:v>PRI (n=33)</c:v>
                </c:pt>
                <c:pt idx="9">
                  <c:v>SJH (n=34)</c:v>
                </c:pt>
                <c:pt idx="10">
                  <c:v>ARI (n=123)</c:v>
                </c:pt>
                <c:pt idx="11">
                  <c:v>FVRH (n=46)</c:v>
                </c:pt>
                <c:pt idx="12">
                  <c:v>VHK (n=60)</c:v>
                </c:pt>
                <c:pt idx="13">
                  <c:v>Dr Grays (n=26)</c:v>
                </c:pt>
                <c:pt idx="14">
                  <c:v>L&amp;I (n=5)</c:v>
                </c:pt>
                <c:pt idx="15">
                  <c:v>QEUH (n=198)</c:v>
                </c:pt>
                <c:pt idx="16">
                  <c:v>Raigmore (n=25)</c:v>
                </c:pt>
                <c:pt idx="17">
                  <c:v>Borders (n=15)</c:v>
                </c:pt>
                <c:pt idx="18">
                  <c:v>Belford (n=6)</c:v>
                </c:pt>
                <c:pt idx="19">
                  <c:v>Caithness (n=10)</c:v>
                </c:pt>
                <c:pt idx="20">
                  <c:v>Western Isles (n=12)</c:v>
                </c:pt>
                <c:pt idx="21">
                  <c:v>DGRI (n=17)</c:v>
                </c:pt>
                <c:pt idx="22">
                  <c:v>WGH (n=3)</c:v>
                </c:pt>
                <c:pt idx="23">
                  <c:v>GCH (n=6)</c:v>
                </c:pt>
                <c:pt idx="24">
                  <c:v>Ayr (n=1)</c:v>
                </c:pt>
                <c:pt idx="25">
                  <c:v>RAH (n=1)</c:v>
                </c:pt>
                <c:pt idx="26">
                  <c:v>Gilbert Bain (n=1)</c:v>
                </c:pt>
                <c:pt idx="27">
                  <c:v>Balfour (n=0)</c:v>
                </c:pt>
              </c:strCache>
            </c:strRef>
          </c:cat>
          <c:val>
            <c:numRef>
              <c:f>'Chart 6.2'!$G$50:$G$77</c:f>
              <c:numCache>
                <c:formatCode>0</c:formatCode>
                <c:ptCount val="28"/>
                <c:pt idx="0">
                  <c:v>48.590864917395528</c:v>
                </c:pt>
                <c:pt idx="1">
                  <c:v>69.620253164556956</c:v>
                </c:pt>
                <c:pt idx="2">
                  <c:v>73.52941176470587</c:v>
                </c:pt>
                <c:pt idx="3">
                  <c:v>59.090909090909093</c:v>
                </c:pt>
                <c:pt idx="4">
                  <c:v>56.410256410256416</c:v>
                </c:pt>
                <c:pt idx="5">
                  <c:v>71.186440677966104</c:v>
                </c:pt>
                <c:pt idx="6">
                  <c:v>70.588235294117652</c:v>
                </c:pt>
                <c:pt idx="7">
                  <c:v>41.463414634146346</c:v>
                </c:pt>
                <c:pt idx="8">
                  <c:v>51.515151515151516</c:v>
                </c:pt>
                <c:pt idx="9">
                  <c:v>44.117647058823529</c:v>
                </c:pt>
                <c:pt idx="10">
                  <c:v>42.276422764227632</c:v>
                </c:pt>
                <c:pt idx="11">
                  <c:v>52.173913043478258</c:v>
                </c:pt>
                <c:pt idx="12">
                  <c:v>46.666666666666671</c:v>
                </c:pt>
                <c:pt idx="13">
                  <c:v>34.61538461538462</c:v>
                </c:pt>
                <c:pt idx="14">
                  <c:v>40</c:v>
                </c:pt>
                <c:pt idx="15">
                  <c:v>40.404040404040401</c:v>
                </c:pt>
                <c:pt idx="16">
                  <c:v>36</c:v>
                </c:pt>
                <c:pt idx="17">
                  <c:v>40</c:v>
                </c:pt>
                <c:pt idx="18">
                  <c:v>16.666666666666664</c:v>
                </c:pt>
                <c:pt idx="19">
                  <c:v>10</c:v>
                </c:pt>
                <c:pt idx="20">
                  <c:v>33.333333333333329</c:v>
                </c:pt>
                <c:pt idx="21">
                  <c:v>35.294117647058826</c:v>
                </c:pt>
                <c:pt idx="22">
                  <c:v>33.333333333333329</c:v>
                </c:pt>
                <c:pt idx="23">
                  <c:v>16.666666666666664</c:v>
                </c:pt>
                <c:pt idx="24">
                  <c:v>0</c:v>
                </c:pt>
                <c:pt idx="25">
                  <c:v>0</c:v>
                </c:pt>
                <c:pt idx="26">
                  <c:v>0</c:v>
                </c:pt>
                <c:pt idx="27">
                  <c:v>0</c:v>
                </c:pt>
              </c:numCache>
            </c:numRef>
          </c:val>
        </c:ser>
        <c:ser>
          <c:idx val="2"/>
          <c:order val="2"/>
          <c:tx>
            <c:strRef>
              <c:f>'Chart 6.2'!$H$49</c:f>
              <c:strCache>
                <c:ptCount val="1"/>
                <c:pt idx="0">
                  <c:v>&gt;60&lt;=75 mins</c:v>
                </c:pt>
              </c:strCache>
            </c:strRef>
          </c:tx>
          <c:spPr>
            <a:solidFill>
              <a:srgbClr val="FFFFCC"/>
            </a:solidFill>
            <a:ln w="12700">
              <a:solidFill>
                <a:srgbClr val="000000"/>
              </a:solidFill>
              <a:prstDash val="solid"/>
            </a:ln>
          </c:spPr>
          <c:dPt>
            <c:idx val="0"/>
            <c:spPr>
              <a:solidFill>
                <a:srgbClr val="99CC00"/>
              </a:solidFill>
              <a:ln w="12700">
                <a:solidFill>
                  <a:srgbClr val="000000"/>
                </a:solidFill>
                <a:prstDash val="solid"/>
              </a:ln>
            </c:spPr>
          </c:dPt>
          <c:cat>
            <c:strRef>
              <c:f>'Chart 6.2'!$P$50:$P$77</c:f>
              <c:strCache>
                <c:ptCount val="28"/>
                <c:pt idx="0">
                  <c:v>Scotland (n=1029)</c:v>
                </c:pt>
                <c:pt idx="1">
                  <c:v>Crosshouse (n=79)</c:v>
                </c:pt>
                <c:pt idx="2">
                  <c:v>Hairmyres (n=34)</c:v>
                </c:pt>
                <c:pt idx="3">
                  <c:v>GRI (n=22)</c:v>
                </c:pt>
                <c:pt idx="4">
                  <c:v>Monklands (n=39)</c:v>
                </c:pt>
                <c:pt idx="5">
                  <c:v>Ninewells (n=59)</c:v>
                </c:pt>
                <c:pt idx="6">
                  <c:v>Wishaw (n=51)</c:v>
                </c:pt>
                <c:pt idx="7">
                  <c:v>RIE (n=123)</c:v>
                </c:pt>
                <c:pt idx="8">
                  <c:v>PRI (n=33)</c:v>
                </c:pt>
                <c:pt idx="9">
                  <c:v>SJH (n=34)</c:v>
                </c:pt>
                <c:pt idx="10">
                  <c:v>ARI (n=123)</c:v>
                </c:pt>
                <c:pt idx="11">
                  <c:v>FVRH (n=46)</c:v>
                </c:pt>
                <c:pt idx="12">
                  <c:v>VHK (n=60)</c:v>
                </c:pt>
                <c:pt idx="13">
                  <c:v>Dr Grays (n=26)</c:v>
                </c:pt>
                <c:pt idx="14">
                  <c:v>L&amp;I (n=5)</c:v>
                </c:pt>
                <c:pt idx="15">
                  <c:v>QEUH (n=198)</c:v>
                </c:pt>
                <c:pt idx="16">
                  <c:v>Raigmore (n=25)</c:v>
                </c:pt>
                <c:pt idx="17">
                  <c:v>Borders (n=15)</c:v>
                </c:pt>
                <c:pt idx="18">
                  <c:v>Belford (n=6)</c:v>
                </c:pt>
                <c:pt idx="19">
                  <c:v>Caithness (n=10)</c:v>
                </c:pt>
                <c:pt idx="20">
                  <c:v>Western Isles (n=12)</c:v>
                </c:pt>
                <c:pt idx="21">
                  <c:v>DGRI (n=17)</c:v>
                </c:pt>
                <c:pt idx="22">
                  <c:v>WGH (n=3)</c:v>
                </c:pt>
                <c:pt idx="23">
                  <c:v>GCH (n=6)</c:v>
                </c:pt>
                <c:pt idx="24">
                  <c:v>Ayr (n=1)</c:v>
                </c:pt>
                <c:pt idx="25">
                  <c:v>RAH (n=1)</c:v>
                </c:pt>
                <c:pt idx="26">
                  <c:v>Gilbert Bain (n=1)</c:v>
                </c:pt>
                <c:pt idx="27">
                  <c:v>Balfour (n=0)</c:v>
                </c:pt>
              </c:strCache>
            </c:strRef>
          </c:cat>
          <c:val>
            <c:numRef>
              <c:f>'Chart 6.2'!$H$50:$H$77</c:f>
              <c:numCache>
                <c:formatCode>0</c:formatCode>
                <c:ptCount val="28"/>
                <c:pt idx="0">
                  <c:v>13.119533527696795</c:v>
                </c:pt>
                <c:pt idx="1">
                  <c:v>13.924050632911403</c:v>
                </c:pt>
                <c:pt idx="2">
                  <c:v>8.8235294117647101</c:v>
                </c:pt>
                <c:pt idx="3">
                  <c:v>4.5454545454545467</c:v>
                </c:pt>
                <c:pt idx="4">
                  <c:v>12.820512820512818</c:v>
                </c:pt>
                <c:pt idx="5">
                  <c:v>8.4745762711864359</c:v>
                </c:pt>
                <c:pt idx="6">
                  <c:v>5.8823529411764639</c:v>
                </c:pt>
                <c:pt idx="7">
                  <c:v>11.382113821138205</c:v>
                </c:pt>
                <c:pt idx="8">
                  <c:v>24.242424242424249</c:v>
                </c:pt>
                <c:pt idx="9">
                  <c:v>14.705882352941174</c:v>
                </c:pt>
                <c:pt idx="10">
                  <c:v>13.82113821138212</c:v>
                </c:pt>
                <c:pt idx="11">
                  <c:v>17.391304347826093</c:v>
                </c:pt>
                <c:pt idx="12">
                  <c:v>13.333333333333329</c:v>
                </c:pt>
                <c:pt idx="13">
                  <c:v>23.076923076923073</c:v>
                </c:pt>
                <c:pt idx="14">
                  <c:v>20</c:v>
                </c:pt>
                <c:pt idx="15">
                  <c:v>12.121212121212118</c:v>
                </c:pt>
                <c:pt idx="16">
                  <c:v>16.000000000000007</c:v>
                </c:pt>
                <c:pt idx="17">
                  <c:v>13.333333333333336</c:v>
                </c:pt>
                <c:pt idx="18">
                  <c:v>33.333333333333336</c:v>
                </c:pt>
                <c:pt idx="19">
                  <c:v>40</c:v>
                </c:pt>
                <c:pt idx="20">
                  <c:v>16.666666666666671</c:v>
                </c:pt>
                <c:pt idx="21">
                  <c:v>11.764705882352935</c:v>
                </c:pt>
                <c:pt idx="22">
                  <c:v>0</c:v>
                </c:pt>
                <c:pt idx="23">
                  <c:v>0</c:v>
                </c:pt>
                <c:pt idx="24">
                  <c:v>0</c:v>
                </c:pt>
                <c:pt idx="25">
                  <c:v>0</c:v>
                </c:pt>
                <c:pt idx="26">
                  <c:v>0</c:v>
                </c:pt>
                <c:pt idx="27">
                  <c:v>0</c:v>
                </c:pt>
              </c:numCache>
            </c:numRef>
          </c:val>
        </c:ser>
        <c:overlap val="100"/>
        <c:axId val="78347648"/>
        <c:axId val="78349440"/>
      </c:barChart>
      <c:scatterChart>
        <c:scatterStyle val="smoothMarker"/>
        <c:ser>
          <c:idx val="3"/>
          <c:order val="3"/>
          <c:tx>
            <c:v>Stroke Standard (2013)</c:v>
          </c:tx>
          <c:spPr>
            <a:ln w="28575">
              <a:solidFill>
                <a:srgbClr val="0070C0"/>
              </a:solidFill>
            </a:ln>
          </c:spPr>
          <c:marker>
            <c:symbol val="none"/>
          </c:marker>
          <c:yVal>
            <c:numRef>
              <c:f>'Chart 6.2'!$I$50:$I$77</c:f>
              <c:numCache>
                <c:formatCode>General</c:formatCode>
                <c:ptCount val="28"/>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pt idx="21">
                  <c:v>80</c:v>
                </c:pt>
                <c:pt idx="22">
                  <c:v>80</c:v>
                </c:pt>
                <c:pt idx="23">
                  <c:v>80</c:v>
                </c:pt>
                <c:pt idx="24">
                  <c:v>80</c:v>
                </c:pt>
                <c:pt idx="25">
                  <c:v>80</c:v>
                </c:pt>
                <c:pt idx="26">
                  <c:v>80</c:v>
                </c:pt>
                <c:pt idx="27">
                  <c:v>80</c:v>
                </c:pt>
              </c:numCache>
            </c:numRef>
          </c:yVal>
          <c:smooth val="1"/>
        </c:ser>
        <c:axId val="78357248"/>
        <c:axId val="78351360"/>
      </c:scatterChart>
      <c:catAx>
        <c:axId val="78347648"/>
        <c:scaling>
          <c:orientation val="minMax"/>
        </c:scaling>
        <c:axPos val="b"/>
        <c:numFmt formatCode="General" sourceLinked="1"/>
        <c:tickLblPos val="nextTo"/>
        <c:spPr>
          <a:ln w="3175">
            <a:solidFill>
              <a:srgbClr val="000000"/>
            </a:solidFill>
            <a:prstDash val="solid"/>
          </a:ln>
        </c:spPr>
        <c:txPr>
          <a:bodyPr rot="-5400000" vert="horz"/>
          <a:lstStyle/>
          <a:p>
            <a:pPr>
              <a:defRPr sz="700" b="0" i="0" u="none" strike="noStrike" baseline="0">
                <a:solidFill>
                  <a:srgbClr val="000000"/>
                </a:solidFill>
                <a:latin typeface="Arial"/>
                <a:ea typeface="Arial"/>
                <a:cs typeface="Arial"/>
              </a:defRPr>
            </a:pPr>
            <a:endParaRPr lang="en-US"/>
          </a:p>
        </c:txPr>
        <c:crossAx val="78349440"/>
        <c:crosses val="autoZero"/>
        <c:auto val="1"/>
        <c:lblAlgn val="ctr"/>
        <c:lblOffset val="100"/>
        <c:tickLblSkip val="1"/>
        <c:tickMarkSkip val="1"/>
      </c:catAx>
      <c:valAx>
        <c:axId val="78349440"/>
        <c:scaling>
          <c:orientation val="minMax"/>
          <c:max val="100"/>
        </c:scaling>
        <c:axPos val="l"/>
        <c:title>
          <c:tx>
            <c:rich>
              <a:bodyPr rot="0" vert="horz"/>
              <a:lstStyle/>
              <a:p>
                <a:pPr algn="ctr">
                  <a:defRPr sz="800" b="0" i="0" u="none" strike="noStrike" baseline="0">
                    <a:solidFill>
                      <a:srgbClr val="000000"/>
                    </a:solidFill>
                    <a:latin typeface="Arial"/>
                    <a:ea typeface="Arial"/>
                    <a:cs typeface="Arial"/>
                  </a:defRPr>
                </a:pPr>
                <a:r>
                  <a:rPr lang="en-GB"/>
                  <a:t>%</a:t>
                </a:r>
              </a:p>
            </c:rich>
          </c:tx>
          <c:layout>
            <c:manualLayout>
              <c:xMode val="edge"/>
              <c:yMode val="edge"/>
              <c:x val="1.2345679012345723E-2"/>
              <c:y val="0.38133916830377562"/>
            </c:manualLayout>
          </c:layout>
          <c:spPr>
            <a:noFill/>
            <a:ln w="25400">
              <a:noFill/>
            </a:ln>
          </c:spPr>
        </c:title>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8347648"/>
        <c:crosses val="autoZero"/>
        <c:crossBetween val="between"/>
      </c:valAx>
      <c:valAx>
        <c:axId val="78351360"/>
        <c:scaling>
          <c:orientation val="minMax"/>
          <c:max val="100"/>
          <c:min val="0"/>
        </c:scaling>
        <c:delete val="1"/>
        <c:axPos val="l"/>
        <c:numFmt formatCode="General" sourceLinked="1"/>
        <c:tickLblPos val="none"/>
        <c:crossAx val="78357248"/>
        <c:crossesAt val="27"/>
        <c:crossBetween val="midCat"/>
      </c:valAx>
      <c:valAx>
        <c:axId val="78357248"/>
        <c:scaling>
          <c:orientation val="minMax"/>
          <c:max val="26"/>
          <c:min val="1"/>
        </c:scaling>
        <c:delete val="1"/>
        <c:axPos val="t"/>
        <c:tickLblPos val="none"/>
        <c:crossAx val="78351360"/>
        <c:crosses val="max"/>
        <c:crossBetween val="midCat"/>
        <c:majorUnit val="1"/>
      </c:valAx>
      <c:spPr>
        <a:solidFill>
          <a:srgbClr val="FFFFFF"/>
        </a:solidFill>
        <a:ln w="12700">
          <a:solidFill>
            <a:srgbClr val="808080"/>
          </a:solidFill>
          <a:prstDash val="solid"/>
        </a:ln>
      </c:spPr>
    </c:plotArea>
    <c:legend>
      <c:legendPos val="r"/>
      <c:layout>
        <c:manualLayout>
          <c:xMode val="edge"/>
          <c:yMode val="edge"/>
          <c:x val="0.89038533482977933"/>
          <c:y val="0.31034482758621951"/>
          <c:w val="0.10512532734755321"/>
          <c:h val="0.35666916888938582"/>
        </c:manualLayout>
      </c:layout>
      <c:spPr>
        <a:solidFill>
          <a:srgbClr val="FFFFFF"/>
        </a:solidFill>
        <a:ln w="3175">
          <a:solidFill>
            <a:srgbClr val="000000"/>
          </a:solidFill>
          <a:prstDash val="solid"/>
        </a:ln>
      </c:spPr>
      <c:txPr>
        <a:bodyPr/>
        <a:lstStyle/>
        <a:p>
          <a:pPr>
            <a:defRPr sz="58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Footer>&amp;L&amp;8Scottish Stroke Care Audit 2011 National Report
Stroke Services in Scottish Hospitals, Data relating to 2010&amp;R&amp;8© NHS National Services Scotland/Crown Copyright</c:oddFooter>
    </c:headerFooter>
    <c:pageMargins b="1" l="0.75000000000001465" r="0.7500000000000146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7.4565556947206971E-2"/>
          <c:y val="3.524609423822022E-2"/>
          <c:w val="0.76584224524770894"/>
          <c:h val="0.65917735283090062"/>
        </c:manualLayout>
      </c:layout>
      <c:barChart>
        <c:barDir val="col"/>
        <c:grouping val="clustered"/>
        <c:ser>
          <c:idx val="0"/>
          <c:order val="0"/>
          <c:tx>
            <c:strRef>
              <c:f>'Chart 6.3 DATA'!$B$2</c:f>
              <c:strCache>
                <c:ptCount val="1"/>
                <c:pt idx="0">
                  <c:v>2016 (%)</c:v>
                </c:pt>
              </c:strCache>
            </c:strRef>
          </c:tx>
          <c:spPr>
            <a:solidFill>
              <a:srgbClr val="9999FF"/>
            </a:solidFill>
            <a:ln>
              <a:solidFill>
                <a:prstClr val="black"/>
              </a:solidFill>
            </a:ln>
          </c:spPr>
          <c:dPt>
            <c:idx val="0"/>
            <c:spPr>
              <a:solidFill>
                <a:srgbClr val="99CC00"/>
              </a:solidFill>
              <a:ln>
                <a:solidFill>
                  <a:prstClr val="black"/>
                </a:solidFill>
              </a:ln>
            </c:spPr>
          </c:dPt>
          <c:cat>
            <c:strRef>
              <c:f>'Chart 6.3 DATA'!$A$3:$A$30</c:f>
              <c:strCache>
                <c:ptCount val="28"/>
                <c:pt idx="0">
                  <c:v>Scotland (n=1029)</c:v>
                </c:pt>
                <c:pt idx="1">
                  <c:v>GRI (n=22)</c:v>
                </c:pt>
                <c:pt idx="2">
                  <c:v>Hairmyres (n=34)</c:v>
                </c:pt>
                <c:pt idx="3">
                  <c:v>Crosshouse (n=79)</c:v>
                </c:pt>
                <c:pt idx="4">
                  <c:v>Wishaw (n=51)</c:v>
                </c:pt>
                <c:pt idx="5">
                  <c:v>Ninewells (n=59)</c:v>
                </c:pt>
                <c:pt idx="6">
                  <c:v>Monklands (n=39)</c:v>
                </c:pt>
                <c:pt idx="7">
                  <c:v>RIE (n=123)</c:v>
                </c:pt>
                <c:pt idx="8">
                  <c:v>ARI (n=123)</c:v>
                </c:pt>
                <c:pt idx="9">
                  <c:v>SJH (n=34)</c:v>
                </c:pt>
                <c:pt idx="10">
                  <c:v>PRI (n=33)</c:v>
                </c:pt>
                <c:pt idx="11">
                  <c:v>FVRH (n=46)</c:v>
                </c:pt>
                <c:pt idx="12">
                  <c:v>VHK (n=60)</c:v>
                </c:pt>
                <c:pt idx="13">
                  <c:v>QEUH (n=198)</c:v>
                </c:pt>
                <c:pt idx="14">
                  <c:v>Raigmore (n=25)</c:v>
                </c:pt>
                <c:pt idx="15">
                  <c:v>L&amp;I (n=5)</c:v>
                </c:pt>
                <c:pt idx="16">
                  <c:v>Borders (n=15)</c:v>
                </c:pt>
                <c:pt idx="17">
                  <c:v>Dr Grays 5 (n=26)</c:v>
                </c:pt>
                <c:pt idx="18">
                  <c:v>DGRI 5 (n=17)</c:v>
                </c:pt>
                <c:pt idx="19">
                  <c:v>Western Isles (n=12)</c:v>
                </c:pt>
                <c:pt idx="20">
                  <c:v>WGH (n=3)</c:v>
                </c:pt>
                <c:pt idx="21">
                  <c:v>Belford (n=6)</c:v>
                </c:pt>
                <c:pt idx="22">
                  <c:v>GCH (n=6)</c:v>
                </c:pt>
                <c:pt idx="23">
                  <c:v>Caithness (n=10)</c:v>
                </c:pt>
                <c:pt idx="24">
                  <c:v>Gilbert Bain 5 (n=1)</c:v>
                </c:pt>
                <c:pt idx="25">
                  <c:v>RAH 5 (n=1)</c:v>
                </c:pt>
                <c:pt idx="26">
                  <c:v>Ayr 5 (n=1)</c:v>
                </c:pt>
                <c:pt idx="27">
                  <c:v>Balfour 5 (n=0)</c:v>
                </c:pt>
              </c:strCache>
            </c:strRef>
          </c:cat>
          <c:val>
            <c:numRef>
              <c:f>'Chart 6.3 DATA'!$B$3:$B$30</c:f>
              <c:numCache>
                <c:formatCode>0</c:formatCode>
                <c:ptCount val="28"/>
                <c:pt idx="0">
                  <c:v>55.369127516778526</c:v>
                </c:pt>
                <c:pt idx="1">
                  <c:v>50</c:v>
                </c:pt>
                <c:pt idx="2">
                  <c:v>66.666666666666657</c:v>
                </c:pt>
                <c:pt idx="3">
                  <c:v>70.588235294117652</c:v>
                </c:pt>
                <c:pt idx="4">
                  <c:v>67.741935483870961</c:v>
                </c:pt>
                <c:pt idx="5">
                  <c:v>79.069767441860463</c:v>
                </c:pt>
                <c:pt idx="6">
                  <c:v>68.181818181818173</c:v>
                </c:pt>
                <c:pt idx="7">
                  <c:v>76.415094339622641</c:v>
                </c:pt>
                <c:pt idx="8">
                  <c:v>66.086956521739125</c:v>
                </c:pt>
                <c:pt idx="9">
                  <c:v>55.555555555555557</c:v>
                </c:pt>
                <c:pt idx="10">
                  <c:v>45.833333333333329</c:v>
                </c:pt>
                <c:pt idx="11">
                  <c:v>48.07692307692308</c:v>
                </c:pt>
                <c:pt idx="12">
                  <c:v>59.722222222222221</c:v>
                </c:pt>
                <c:pt idx="13">
                  <c:v>34.759358288770052</c:v>
                </c:pt>
                <c:pt idx="14">
                  <c:v>50</c:v>
                </c:pt>
                <c:pt idx="15">
                  <c:v>33.333333333333329</c:v>
                </c:pt>
                <c:pt idx="16">
                  <c:v>25</c:v>
                </c:pt>
                <c:pt idx="17">
                  <c:v>30</c:v>
                </c:pt>
                <c:pt idx="18">
                  <c:v>56.000000000000007</c:v>
                </c:pt>
                <c:pt idx="19">
                  <c:v>66.666666666666657</c:v>
                </c:pt>
                <c:pt idx="20">
                  <c:v>0</c:v>
                </c:pt>
                <c:pt idx="21">
                  <c:v>0</c:v>
                </c:pt>
                <c:pt idx="22">
                  <c:v>0</c:v>
                </c:pt>
                <c:pt idx="23">
                  <c:v>20</c:v>
                </c:pt>
                <c:pt idx="24">
                  <c:v>0</c:v>
                </c:pt>
                <c:pt idx="25">
                  <c:v>0</c:v>
                </c:pt>
                <c:pt idx="26">
                  <c:v>0</c:v>
                </c:pt>
                <c:pt idx="27">
                  <c:v>0</c:v>
                </c:pt>
              </c:numCache>
            </c:numRef>
          </c:val>
        </c:ser>
        <c:ser>
          <c:idx val="1"/>
          <c:order val="1"/>
          <c:tx>
            <c:strRef>
              <c:f>'Chart 6.3 DATA'!$C$2</c:f>
              <c:strCache>
                <c:ptCount val="1"/>
                <c:pt idx="0">
                  <c:v>2017 (%)</c:v>
                </c:pt>
              </c:strCache>
            </c:strRef>
          </c:tx>
          <c:spPr>
            <a:solidFill>
              <a:srgbClr val="993366"/>
            </a:solidFill>
            <a:ln>
              <a:solidFill>
                <a:schemeClr val="tx1"/>
              </a:solidFill>
            </a:ln>
          </c:spPr>
          <c:dPt>
            <c:idx val="0"/>
            <c:spPr>
              <a:solidFill>
                <a:srgbClr val="008000"/>
              </a:solidFill>
              <a:ln>
                <a:solidFill>
                  <a:schemeClr val="tx1"/>
                </a:solidFill>
              </a:ln>
            </c:spPr>
          </c:dPt>
          <c:val>
            <c:numRef>
              <c:f>'Chart 6.3 DATA'!$C$3:$C$30</c:f>
              <c:numCache>
                <c:formatCode>0</c:formatCode>
                <c:ptCount val="28"/>
                <c:pt idx="0">
                  <c:v>59.475218658892125</c:v>
                </c:pt>
                <c:pt idx="1">
                  <c:v>86.36363636363636</c:v>
                </c:pt>
                <c:pt idx="2">
                  <c:v>82.35294117647058</c:v>
                </c:pt>
                <c:pt idx="3">
                  <c:v>78.48101265822784</c:v>
                </c:pt>
                <c:pt idx="4">
                  <c:v>78.431372549019613</c:v>
                </c:pt>
                <c:pt idx="5">
                  <c:v>76.271186440677965</c:v>
                </c:pt>
                <c:pt idx="6">
                  <c:v>74.358974358974365</c:v>
                </c:pt>
                <c:pt idx="7">
                  <c:v>70.731707317073173</c:v>
                </c:pt>
                <c:pt idx="8">
                  <c:v>62.601626016260155</c:v>
                </c:pt>
                <c:pt idx="9">
                  <c:v>61.764705882352942</c:v>
                </c:pt>
                <c:pt idx="10">
                  <c:v>57.575757575757578</c:v>
                </c:pt>
                <c:pt idx="11">
                  <c:v>54.347826086956516</c:v>
                </c:pt>
                <c:pt idx="12">
                  <c:v>51.666666666666671</c:v>
                </c:pt>
                <c:pt idx="13">
                  <c:v>43.939393939393938</c:v>
                </c:pt>
                <c:pt idx="14">
                  <c:v>40</c:v>
                </c:pt>
                <c:pt idx="15">
                  <c:v>40</c:v>
                </c:pt>
                <c:pt idx="16">
                  <c:v>40</c:v>
                </c:pt>
                <c:pt idx="17">
                  <c:v>38.461538461538467</c:v>
                </c:pt>
                <c:pt idx="18">
                  <c:v>35.294117647058826</c:v>
                </c:pt>
                <c:pt idx="19">
                  <c:v>33.333333333333329</c:v>
                </c:pt>
                <c:pt idx="20">
                  <c:v>33.333333333333329</c:v>
                </c:pt>
                <c:pt idx="21">
                  <c:v>16.666666666666664</c:v>
                </c:pt>
                <c:pt idx="22">
                  <c:v>16.666666666666664</c:v>
                </c:pt>
                <c:pt idx="23">
                  <c:v>10</c:v>
                </c:pt>
                <c:pt idx="24">
                  <c:v>0</c:v>
                </c:pt>
                <c:pt idx="25">
                  <c:v>0</c:v>
                </c:pt>
                <c:pt idx="26">
                  <c:v>0</c:v>
                </c:pt>
                <c:pt idx="27">
                  <c:v>1E-8</c:v>
                </c:pt>
              </c:numCache>
            </c:numRef>
          </c:val>
        </c:ser>
        <c:axId val="93093248"/>
        <c:axId val="93099136"/>
      </c:barChart>
      <c:scatterChart>
        <c:scatterStyle val="smoothMarker"/>
        <c:ser>
          <c:idx val="3"/>
          <c:order val="2"/>
          <c:tx>
            <c:v>Stroke Standard (2016)(60 mins)</c:v>
          </c:tx>
          <c:spPr>
            <a:ln>
              <a:solidFill>
                <a:srgbClr val="0070C0"/>
              </a:solidFill>
            </a:ln>
          </c:spPr>
          <c:marker>
            <c:symbol val="none"/>
          </c:marker>
          <c:yVal>
            <c:numRef>
              <c:f>'Chart 6.3 DATA'!$E$3:$E$30</c:f>
              <c:numCache>
                <c:formatCode>General</c:formatCode>
                <c:ptCount val="28"/>
                <c:pt idx="0" formatCode="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pt idx="21">
                  <c:v>80</c:v>
                </c:pt>
                <c:pt idx="22">
                  <c:v>80</c:v>
                </c:pt>
                <c:pt idx="23">
                  <c:v>80</c:v>
                </c:pt>
                <c:pt idx="24">
                  <c:v>80</c:v>
                </c:pt>
                <c:pt idx="25">
                  <c:v>80</c:v>
                </c:pt>
                <c:pt idx="26">
                  <c:v>80</c:v>
                </c:pt>
                <c:pt idx="27">
                  <c:v>80</c:v>
                </c:pt>
              </c:numCache>
            </c:numRef>
          </c:yVal>
          <c:smooth val="1"/>
        </c:ser>
        <c:axId val="93102848"/>
        <c:axId val="93101056"/>
      </c:scatterChart>
      <c:catAx>
        <c:axId val="93093248"/>
        <c:scaling>
          <c:orientation val="minMax"/>
        </c:scaling>
        <c:axPos val="b"/>
        <c:numFmt formatCode="General" sourceLinked="1"/>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93099136"/>
        <c:crosses val="autoZero"/>
        <c:auto val="1"/>
        <c:lblAlgn val="ctr"/>
        <c:lblOffset val="100"/>
      </c:catAx>
      <c:valAx>
        <c:axId val="93099136"/>
        <c:scaling>
          <c:orientation val="minMax"/>
          <c:max val="100"/>
        </c:scaling>
        <c:axPos val="l"/>
        <c:title>
          <c:tx>
            <c:rich>
              <a:bodyPr rot="0" vert="horz"/>
              <a:lstStyle/>
              <a:p>
                <a:pPr algn="ctr">
                  <a:defRPr sz="1000" b="1" i="0" u="none" strike="noStrike" baseline="0">
                    <a:solidFill>
                      <a:srgbClr val="000000"/>
                    </a:solidFill>
                    <a:latin typeface="Calibri"/>
                    <a:ea typeface="Calibri"/>
                    <a:cs typeface="Calibri"/>
                  </a:defRPr>
                </a:pPr>
                <a:r>
                  <a:rPr lang="en-GB"/>
                  <a:t>%</a:t>
                </a:r>
              </a:p>
            </c:rich>
          </c:tx>
          <c:spPr>
            <a:noFill/>
            <a:ln w="25400">
              <a:noFill/>
            </a:ln>
          </c:spPr>
        </c:title>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093248"/>
        <c:crosses val="autoZero"/>
        <c:crossBetween val="between"/>
      </c:valAx>
      <c:valAx>
        <c:axId val="93101056"/>
        <c:scaling>
          <c:orientation val="minMax"/>
          <c:max val="100"/>
          <c:min val="0"/>
        </c:scaling>
        <c:delete val="1"/>
        <c:axPos val="r"/>
        <c:numFmt formatCode="0" sourceLinked="1"/>
        <c:tickLblPos val="none"/>
        <c:crossAx val="93102848"/>
        <c:crosses val="max"/>
        <c:crossBetween val="midCat"/>
      </c:valAx>
      <c:valAx>
        <c:axId val="93102848"/>
        <c:scaling>
          <c:orientation val="minMax"/>
          <c:max val="25"/>
          <c:min val="2"/>
        </c:scaling>
        <c:delete val="1"/>
        <c:axPos val="t"/>
        <c:tickLblPos val="none"/>
        <c:crossAx val="93101056"/>
        <c:crosses val="max"/>
        <c:crossBetween val="midCat"/>
      </c:valAx>
      <c:spPr>
        <a:ln>
          <a:solidFill>
            <a:srgbClr val="1F497D"/>
          </a:solidFill>
        </a:ln>
      </c:spPr>
    </c:plotArea>
    <c:legend>
      <c:legendPos val="r"/>
      <c:layout>
        <c:manualLayout>
          <c:xMode val="edge"/>
          <c:yMode val="edge"/>
          <c:x val="0.85820535503139972"/>
          <c:y val="0.40244269466316712"/>
          <c:w val="0.1254802215351557"/>
          <c:h val="0.29670191226096737"/>
        </c:manualLayout>
      </c:layout>
      <c:txPr>
        <a:bodyPr/>
        <a:lstStyle/>
        <a:p>
          <a:pPr>
            <a:defRPr sz="77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4</xdr:row>
      <xdr:rowOff>9525</xdr:rowOff>
    </xdr:from>
    <xdr:to>
      <xdr:col>11</xdr:col>
      <xdr:colOff>552451</xdr:colOff>
      <xdr:row>35</xdr:row>
      <xdr:rowOff>57150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14301" y="657225"/>
          <a:ext cx="8572500" cy="5067300"/>
        </a:xfrm>
        <a:prstGeom prst="rect">
          <a:avLst/>
        </a:prstGeom>
        <a:noFill/>
        <a:ln w="0">
          <a:solidFill>
            <a:schemeClr val="tx1"/>
          </a:solid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xdr:row>
      <xdr:rowOff>0</xdr:rowOff>
    </xdr:from>
    <xdr:to>
      <xdr:col>11</xdr:col>
      <xdr:colOff>466725</xdr:colOff>
      <xdr:row>35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285750</xdr:colOff>
      <xdr:row>11</xdr:row>
      <xdr:rowOff>95250</xdr:rowOff>
    </xdr:from>
    <xdr:to>
      <xdr:col>12</xdr:col>
      <xdr:colOff>285750</xdr:colOff>
      <xdr:row>13</xdr:row>
      <xdr:rowOff>95250</xdr:rowOff>
    </xdr:to>
    <xdr:sp macro="" textlink="">
      <xdr:nvSpPr>
        <xdr:cNvPr id="3" name="Line 2"/>
        <xdr:cNvSpPr>
          <a:spLocks noChangeShapeType="1"/>
        </xdr:cNvSpPr>
      </xdr:nvSpPr>
      <xdr:spPr bwMode="auto">
        <a:xfrm>
          <a:off x="9039225" y="1876425"/>
          <a:ext cx="0" cy="323850"/>
        </a:xfrm>
        <a:prstGeom prst="line">
          <a:avLst/>
        </a:prstGeom>
        <a:noFill/>
        <a:ln w="9525">
          <a:solidFill>
            <a:srgbClr val="000000"/>
          </a:solidFill>
          <a:round/>
          <a:headEnd/>
          <a:tailEnd type="triangle" w="med" len="med"/>
        </a:ln>
      </xdr:spPr>
    </xdr:sp>
    <xdr:clientData/>
  </xdr:twoCellAnchor>
  <xdr:twoCellAnchor editAs="absolute">
    <xdr:from>
      <xdr:col>12</xdr:col>
      <xdr:colOff>19050</xdr:colOff>
      <xdr:row>5</xdr:row>
      <xdr:rowOff>9525</xdr:rowOff>
    </xdr:from>
    <xdr:to>
      <xdr:col>12</xdr:col>
      <xdr:colOff>561975</xdr:colOff>
      <xdr:row>11</xdr:row>
      <xdr:rowOff>85725</xdr:rowOff>
    </xdr:to>
    <xdr:sp macro="" textlink="">
      <xdr:nvSpPr>
        <xdr:cNvPr id="4" name="Text Box 3"/>
        <xdr:cNvSpPr txBox="1">
          <a:spLocks noChangeArrowheads="1"/>
        </xdr:cNvSpPr>
      </xdr:nvSpPr>
      <xdr:spPr bwMode="auto">
        <a:xfrm>
          <a:off x="8772525" y="819150"/>
          <a:ext cx="542925" cy="1047750"/>
        </a:xfrm>
        <a:prstGeom prst="rect">
          <a:avLst/>
        </a:prstGeom>
        <a:solidFill>
          <a:srgbClr val="FFFFFF"/>
        </a:solidFill>
        <a:ln w="9525" cap="rnd">
          <a:solidFill>
            <a:srgbClr val="000000"/>
          </a:solidFill>
          <a:prstDash val="sysDot"/>
          <a:miter lim="800000"/>
          <a:headEnd/>
          <a:tailEnd/>
        </a:ln>
      </xdr:spPr>
      <xdr:txBody>
        <a:bodyPr vertOverflow="clip" wrap="square" lIns="27432" tIns="22860" rIns="27432" bIns="22860" anchor="ctr" upright="1"/>
        <a:lstStyle/>
        <a:p>
          <a:pPr algn="ctr" rtl="1">
            <a:defRPr sz="1000"/>
          </a:pPr>
          <a:r>
            <a:rPr lang="en-GB" sz="800" b="0" i="0" strike="noStrike">
              <a:solidFill>
                <a:srgbClr val="000000"/>
              </a:solidFill>
              <a:latin typeface="Arial"/>
              <a:cs typeface="Arial"/>
            </a:rPr>
            <a:t>scroll down for source data upon which chart is based</a:t>
          </a:r>
        </a:p>
      </xdr:txBody>
    </xdr:sp>
    <xdr:clientData/>
  </xdr:twoCellAnchor>
  <xdr:twoCellAnchor>
    <xdr:from>
      <xdr:col>1</xdr:col>
      <xdr:colOff>104775</xdr:colOff>
      <xdr:row>2</xdr:row>
      <xdr:rowOff>0</xdr:rowOff>
    </xdr:from>
    <xdr:to>
      <xdr:col>1</xdr:col>
      <xdr:colOff>276225</xdr:colOff>
      <xdr:row>2</xdr:row>
      <xdr:rowOff>123825</xdr:rowOff>
    </xdr:to>
    <xdr:sp macro="" textlink="">
      <xdr:nvSpPr>
        <xdr:cNvPr id="5" name="Rectangle 4"/>
        <xdr:cNvSpPr/>
      </xdr:nvSpPr>
      <xdr:spPr>
        <a:xfrm>
          <a:off x="219075" y="323850"/>
          <a:ext cx="171450" cy="123825"/>
        </a:xfrm>
        <a:prstGeom prst="rect">
          <a:avLst/>
        </a:prstGeom>
        <a:solidFill>
          <a:srgbClr val="99CC00"/>
        </a:solidFill>
        <a:ln>
          <a:solidFill>
            <a:srgbClr val="99C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104775</xdr:colOff>
      <xdr:row>4</xdr:row>
      <xdr:rowOff>19050</xdr:rowOff>
    </xdr:from>
    <xdr:to>
      <xdr:col>1</xdr:col>
      <xdr:colOff>276225</xdr:colOff>
      <xdr:row>4</xdr:row>
      <xdr:rowOff>142875</xdr:rowOff>
    </xdr:to>
    <xdr:sp macro="" textlink="">
      <xdr:nvSpPr>
        <xdr:cNvPr id="6" name="Rectangle 5"/>
        <xdr:cNvSpPr/>
      </xdr:nvSpPr>
      <xdr:spPr>
        <a:xfrm>
          <a:off x="219075" y="666750"/>
          <a:ext cx="171450" cy="123825"/>
        </a:xfrm>
        <a:prstGeom prst="rect">
          <a:avLst/>
        </a:prstGeom>
        <a:solidFill>
          <a:srgbClr val="008000"/>
        </a:solidFill>
        <a:ln>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104775</xdr:colOff>
      <xdr:row>3</xdr:row>
      <xdr:rowOff>0</xdr:rowOff>
    </xdr:from>
    <xdr:to>
      <xdr:col>1</xdr:col>
      <xdr:colOff>276225</xdr:colOff>
      <xdr:row>3</xdr:row>
      <xdr:rowOff>123825</xdr:rowOff>
    </xdr:to>
    <xdr:sp macro="" textlink="">
      <xdr:nvSpPr>
        <xdr:cNvPr id="7" name="Rectangle 6"/>
        <xdr:cNvSpPr/>
      </xdr:nvSpPr>
      <xdr:spPr>
        <a:xfrm>
          <a:off x="219075" y="485775"/>
          <a:ext cx="171450" cy="123825"/>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0</xdr:rowOff>
    </xdr:from>
    <xdr:to>
      <xdr:col>15</xdr:col>
      <xdr:colOff>28575</xdr:colOff>
      <xdr:row>29</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xdr:row>
      <xdr:rowOff>0</xdr:rowOff>
    </xdr:from>
    <xdr:to>
      <xdr:col>1</xdr:col>
      <xdr:colOff>228600</xdr:colOff>
      <xdr:row>3</xdr:row>
      <xdr:rowOff>123825</xdr:rowOff>
    </xdr:to>
    <xdr:sp macro="" textlink="">
      <xdr:nvSpPr>
        <xdr:cNvPr id="3" name="Rectangle 2"/>
        <xdr:cNvSpPr/>
      </xdr:nvSpPr>
      <xdr:spPr>
        <a:xfrm>
          <a:off x="171450" y="828675"/>
          <a:ext cx="171450" cy="123825"/>
        </a:xfrm>
        <a:prstGeom prst="rect">
          <a:avLst/>
        </a:prstGeom>
        <a:solidFill>
          <a:srgbClr val="99CC00"/>
        </a:solidFill>
        <a:ln>
          <a:solidFill>
            <a:srgbClr val="99C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57150</xdr:colOff>
      <xdr:row>4</xdr:row>
      <xdr:rowOff>0</xdr:rowOff>
    </xdr:from>
    <xdr:to>
      <xdr:col>1</xdr:col>
      <xdr:colOff>228600</xdr:colOff>
      <xdr:row>4</xdr:row>
      <xdr:rowOff>123825</xdr:rowOff>
    </xdr:to>
    <xdr:sp macro="" textlink="">
      <xdr:nvSpPr>
        <xdr:cNvPr id="4" name="Rectangle 3"/>
        <xdr:cNvSpPr/>
      </xdr:nvSpPr>
      <xdr:spPr>
        <a:xfrm>
          <a:off x="171450" y="990600"/>
          <a:ext cx="171450" cy="123825"/>
        </a:xfrm>
        <a:prstGeom prst="rect">
          <a:avLst/>
        </a:prstGeom>
        <a:solidFill>
          <a:srgbClr val="008000"/>
        </a:solidFill>
        <a:ln>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76200</xdr:colOff>
      <xdr:row>10</xdr:row>
      <xdr:rowOff>76200</xdr:rowOff>
    </xdr:from>
    <xdr:to>
      <xdr:col>12</xdr:col>
      <xdr:colOff>361950</xdr:colOff>
      <xdr:row>10</xdr:row>
      <xdr:rowOff>85725</xdr:rowOff>
    </xdr:to>
    <xdr:cxnSp macro="">
      <xdr:nvCxnSpPr>
        <xdr:cNvPr id="2" name="Straight Arrow Connector 1"/>
        <xdr:cNvCxnSpPr/>
      </xdr:nvCxnSpPr>
      <xdr:spPr>
        <a:xfrm flipV="1">
          <a:off x="6715125" y="1724025"/>
          <a:ext cx="1181100" cy="9525"/>
        </a:xfrm>
        <a:prstGeom prst="straightConnector1">
          <a:avLst/>
        </a:prstGeom>
        <a:ln w="25400">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tive/(04)%20Project%20Reports/Annual%20Reports/2018%20Annual%20report/Excel/renumbered_tables_charts/SSCA_2018_National_Report_tables_and_charts_WORKING_version%20-%20RENUMBER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tive/(04)%20Project%20Reports/Annual%20Reports/2016%20Annual%20Report/Final%20Outputs/SSCA_2016_National_Report_tables_and_chart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ist of Tables &amp; Charts"/>
      <sheetName val="Table 2.1 (Tables 1a 1b 1c)"/>
      <sheetName val="Chart 2.1 (N1)"/>
      <sheetName val="Chart 2.2 (1b) (final diag)"/>
      <sheetName val="Chart 2.3 (1c) (final diag)"/>
      <sheetName val="Chart 3.1 (N3)"/>
      <sheetName val="Chart 3.2 (2a)"/>
      <sheetName val="Chart 3.3 (2b)"/>
      <sheetName val="Chart 3.4 (2c)"/>
      <sheetName val="Chart 3.5 (2d)"/>
      <sheetName val="Chart 3.6 (3)"/>
      <sheetName val="Chart 3.7 (4)"/>
      <sheetName val="Chart 3.8 (5)"/>
      <sheetName val="Chart 3.9 (14a)"/>
      <sheetName val="Chart N4"/>
      <sheetName val="Chart N4 data"/>
      <sheetName val="Table 3.2 (Table 2)"/>
      <sheetName val="Chart 4.1 (6)"/>
      <sheetName val="Chart 4.2 (7)"/>
      <sheetName val="Chart 4.3 (8)"/>
      <sheetName val="Table 4.1"/>
      <sheetName val="Chart 5.1 (M1) (trend)"/>
      <sheetName val="Table (M2) 5.1"/>
      <sheetName val="Table 6.1 (blue)"/>
      <sheetName val="Tables 1a 1b 1c (2016)"/>
      <sheetName val="Tables 1a 1b 1c extra"/>
      <sheetName val="Tables 1a 1b 1c extra (2016)"/>
      <sheetName val="Table 3"/>
      <sheetName val="Table 4"/>
      <sheetName val="Table 4 (2016)"/>
      <sheetName val="Table 5"/>
      <sheetName val="Table 7.1"/>
      <sheetName val="Table 6 (2016)"/>
      <sheetName val="Table M0 (2016)"/>
      <sheetName val="Table M1 (trend) DATA"/>
      <sheetName val="Table M2 (2016)"/>
      <sheetName val="Table N2"/>
      <sheetName val="Table N2 DATA"/>
      <sheetName val="TABLE XX"/>
      <sheetName val="Chart 1b"/>
      <sheetName val="Chart 1b DATA"/>
      <sheetName val="Chart 1b DATA (final diag)"/>
      <sheetName val="Chart 1c"/>
      <sheetName val="Chart 1c DATA"/>
      <sheetName val="Chart 1c DATA (final diag)"/>
      <sheetName val="Chart 2a DATA"/>
      <sheetName val="Chart 2b DATA"/>
      <sheetName val="Chart 2c DATA"/>
      <sheetName val="Chart 2d DATA"/>
      <sheetName val="Chart 3 DATA"/>
      <sheetName val="Chart 3 (2016)"/>
      <sheetName val="Chart 3 (2016) DATA"/>
      <sheetName val="Chart 4 DATA"/>
      <sheetName val="Chart 4 (2016)"/>
      <sheetName val="Chart 4 (2016) DATA"/>
      <sheetName val="Chart 5 DATA"/>
      <sheetName val="Chart 5 (2016)"/>
      <sheetName val="Chart 5 (2016) DATA"/>
      <sheetName val="Chart 6 DATA"/>
      <sheetName val="Chart 7 DATA"/>
      <sheetName val="Chart 7 (2016)"/>
      <sheetName val="Chart 7 (2016) DATA"/>
      <sheetName val="Chart 9 (60 mins)"/>
      <sheetName val="Chart 9 (60 mins) DATA"/>
      <sheetName val="Chart 9 (30 mins)"/>
      <sheetName val="Chart 9 (30 mins) DATA"/>
      <sheetName val="Chart 10"/>
      <sheetName val="Chart 10 (2016)"/>
      <sheetName val="Chart 11"/>
      <sheetName val="Chart 7.1"/>
      <sheetName val="Chart 12 (referral)"/>
      <sheetName val="Chart 13"/>
      <sheetName val="Chart 13 DATA"/>
      <sheetName val="Chart 13 (2016)"/>
      <sheetName val="Chart 13 (2016) DATA"/>
      <sheetName val="Chart 14a DATA"/>
      <sheetName val="Chart 14a (2016)"/>
      <sheetName val="Chart 14a (2016) DATA"/>
      <sheetName val="Chart 15"/>
      <sheetName val="Chart 15 (2016)"/>
      <sheetName val="Chart 16a"/>
      <sheetName val="Chart 16b"/>
      <sheetName val="Chart 17a"/>
      <sheetName val="Chart 17a DATA"/>
      <sheetName val="Chart 17c"/>
      <sheetName val="Chart 17c DATA"/>
      <sheetName val="Chart 17d"/>
      <sheetName val="Chart 17d DATA"/>
      <sheetName val="Chart N1data"/>
      <sheetName val="Chart N2"/>
      <sheetName val="Chart N2 data"/>
      <sheetName val="Chart N2 (2016)"/>
      <sheetName val="Chart N2 data (2016)"/>
      <sheetName val="Poisson sub 100"/>
      <sheetName val="Chart N5"/>
      <sheetName val="Chart N5 data"/>
      <sheetName val="Chart N5 (2016)"/>
      <sheetName val="Chart N5 data (20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ow r="34">
          <cell r="V34" t="str">
            <v>NHSSCOTLAND</v>
          </cell>
          <cell r="W34" t="str">
            <v>Scotland</v>
          </cell>
          <cell r="X34" t="str">
            <v>Scotland</v>
          </cell>
        </row>
        <row r="35">
          <cell r="V35" t="str">
            <v>Aberdeen Royal Infirmary</v>
          </cell>
          <cell r="W35" t="str">
            <v>ARI</v>
          </cell>
          <cell r="X35" t="str">
            <v>ARI</v>
          </cell>
        </row>
        <row r="36">
          <cell r="V36" t="str">
            <v>Ayr Hospital</v>
          </cell>
          <cell r="W36" t="str">
            <v>Ayr</v>
          </cell>
          <cell r="X36" t="str">
            <v>Ayr</v>
          </cell>
        </row>
        <row r="37">
          <cell r="V37" t="str">
            <v>Balfour Hospital</v>
          </cell>
          <cell r="W37" t="str">
            <v>Balfour</v>
          </cell>
          <cell r="X37" t="str">
            <v>Balfour</v>
          </cell>
        </row>
        <row r="38">
          <cell r="V38" t="str">
            <v>Belford Hospital</v>
          </cell>
          <cell r="W38" t="str">
            <v>Belford*</v>
          </cell>
          <cell r="X38" t="str">
            <v>Belford</v>
          </cell>
        </row>
        <row r="39">
          <cell r="V39" t="str">
            <v>Borders General Hospital</v>
          </cell>
          <cell r="W39" t="str">
            <v>Borders</v>
          </cell>
          <cell r="X39" t="str">
            <v>Borders</v>
          </cell>
        </row>
        <row r="40">
          <cell r="V40" t="str">
            <v>Caithness General Hospital</v>
          </cell>
          <cell r="W40" t="str">
            <v>Caithness*</v>
          </cell>
          <cell r="X40" t="str">
            <v>Caithness</v>
          </cell>
        </row>
        <row r="41">
          <cell r="V41" t="str">
            <v>Crosshouse Hospital</v>
          </cell>
          <cell r="W41" t="str">
            <v>Crosshouse</v>
          </cell>
          <cell r="X41" t="str">
            <v>Crosshouse</v>
          </cell>
        </row>
        <row r="42">
          <cell r="V42" t="str">
            <v>Dr Gray's Hospital</v>
          </cell>
          <cell r="W42" t="str">
            <v>Dr Grays</v>
          </cell>
          <cell r="X42" t="str">
            <v>Dr Grays</v>
          </cell>
        </row>
        <row r="43">
          <cell r="V43" t="str">
            <v>Dumfries &amp; Galloway Royal Infirmary</v>
          </cell>
          <cell r="W43" t="str">
            <v>DGRI</v>
          </cell>
          <cell r="X43" t="str">
            <v>DGRI</v>
          </cell>
        </row>
        <row r="44">
          <cell r="V44" t="str">
            <v>Forth Valley Royal Hospital</v>
          </cell>
          <cell r="W44" t="str">
            <v>FVRH</v>
          </cell>
          <cell r="X44" t="str">
            <v>FVRH</v>
          </cell>
        </row>
        <row r="45">
          <cell r="V45" t="str">
            <v>Galloway Community Hospital</v>
          </cell>
          <cell r="W45" t="str">
            <v>GCH*</v>
          </cell>
          <cell r="X45" t="str">
            <v>GCH</v>
          </cell>
        </row>
        <row r="46">
          <cell r="V46" t="str">
            <v>Gilbert Bain Hospital</v>
          </cell>
          <cell r="W46" t="str">
            <v>Gilbert Bain*</v>
          </cell>
          <cell r="X46" t="str">
            <v>Gilbert Bain</v>
          </cell>
        </row>
        <row r="47">
          <cell r="V47" t="str">
            <v>Glasgow Royal Infirmary</v>
          </cell>
          <cell r="W47" t="str">
            <v>GRI</v>
          </cell>
          <cell r="X47" t="str">
            <v>GRI</v>
          </cell>
        </row>
        <row r="48">
          <cell r="V48" t="str">
            <v>Hairmyres Hospital</v>
          </cell>
          <cell r="W48" t="str">
            <v>Hairmyres</v>
          </cell>
          <cell r="X48" t="str">
            <v>Hairmyres</v>
          </cell>
        </row>
        <row r="49">
          <cell r="V49" t="str">
            <v>Inverclyde Royal Hospital</v>
          </cell>
          <cell r="W49" t="str">
            <v>IRH</v>
          </cell>
          <cell r="X49" t="str">
            <v>IRH</v>
          </cell>
        </row>
        <row r="50">
          <cell r="V50" t="str">
            <v>Lorn &amp; Islands Hospital</v>
          </cell>
          <cell r="W50" t="str">
            <v>L&amp;I</v>
          </cell>
          <cell r="X50" t="str">
            <v>L&amp;I</v>
          </cell>
        </row>
        <row r="51">
          <cell r="V51" t="str">
            <v>Monklands Hospital</v>
          </cell>
          <cell r="W51" t="str">
            <v>Monklands</v>
          </cell>
          <cell r="X51" t="str">
            <v>Monklands</v>
          </cell>
        </row>
        <row r="52">
          <cell r="V52" t="str">
            <v>Ninewells Hospital</v>
          </cell>
          <cell r="W52" t="str">
            <v>Ninewells</v>
          </cell>
          <cell r="X52" t="str">
            <v>Ninewells</v>
          </cell>
        </row>
        <row r="53">
          <cell r="V53" t="str">
            <v>Perth Royal Infirmary</v>
          </cell>
          <cell r="W53" t="str">
            <v>PRI</v>
          </cell>
          <cell r="X53" t="str">
            <v>PRI</v>
          </cell>
        </row>
        <row r="54">
          <cell r="V54" t="str">
            <v>Queen Elizabeth University Hospital - Glasgow</v>
          </cell>
          <cell r="W54" t="str">
            <v>QEUH</v>
          </cell>
          <cell r="X54" t="str">
            <v>QEUH</v>
          </cell>
        </row>
        <row r="55">
          <cell r="V55" t="str">
            <v>Raigmore Hospital</v>
          </cell>
          <cell r="W55" t="str">
            <v>Raigmore</v>
          </cell>
          <cell r="X55" t="str">
            <v>Raigmore</v>
          </cell>
        </row>
        <row r="56">
          <cell r="V56" t="str">
            <v>Royal Alexandra Hospital</v>
          </cell>
          <cell r="W56" t="str">
            <v>RAH</v>
          </cell>
          <cell r="X56" t="str">
            <v>RAH</v>
          </cell>
        </row>
        <row r="57">
          <cell r="V57" t="str">
            <v>Royal Infirmary of Edinburgh</v>
          </cell>
          <cell r="W57" t="str">
            <v>RIE</v>
          </cell>
          <cell r="X57" t="str">
            <v>RIE</v>
          </cell>
        </row>
        <row r="58">
          <cell r="V58" t="str">
            <v>St John's Hospital</v>
          </cell>
          <cell r="W58" t="str">
            <v>SJH</v>
          </cell>
          <cell r="X58" t="str">
            <v>SJH</v>
          </cell>
        </row>
        <row r="59">
          <cell r="V59" t="str">
            <v>Uist &amp; Barra Hospital</v>
          </cell>
          <cell r="W59" t="str">
            <v>Uist &amp; Barra</v>
          </cell>
          <cell r="X59" t="str">
            <v>Uist &amp; Barra</v>
          </cell>
        </row>
        <row r="60">
          <cell r="V60" t="str">
            <v>Victoria Hospital Kirkcaldy</v>
          </cell>
          <cell r="W60" t="str">
            <v>VHK</v>
          </cell>
          <cell r="X60" t="str">
            <v>VHK</v>
          </cell>
        </row>
        <row r="61">
          <cell r="V61" t="str">
            <v>Western General Hospital</v>
          </cell>
          <cell r="W61" t="str">
            <v>WGH</v>
          </cell>
          <cell r="X61" t="str">
            <v>WGH</v>
          </cell>
        </row>
        <row r="62">
          <cell r="V62" t="str">
            <v>Western Isles Hospital</v>
          </cell>
          <cell r="W62" t="str">
            <v>Western Isles</v>
          </cell>
          <cell r="X62" t="str">
            <v>Western Isles</v>
          </cell>
        </row>
        <row r="63">
          <cell r="V63" t="str">
            <v>Wishaw General Hospital</v>
          </cell>
          <cell r="W63" t="str">
            <v>Wishaw</v>
          </cell>
          <cell r="X63" t="str">
            <v>Wishaw</v>
          </cell>
        </row>
        <row r="64">
          <cell r="V64" t="str">
            <v>Queen Margaret Hospital</v>
          </cell>
          <cell r="W64" t="str">
            <v>QMH</v>
          </cell>
          <cell r="X64" t="str">
            <v>QMH</v>
          </cell>
        </row>
        <row r="65">
          <cell r="V65" t="str">
            <v>Stracathro Hospital</v>
          </cell>
          <cell r="W65" t="str">
            <v>Stracathro</v>
          </cell>
          <cell r="X65" t="str">
            <v>Stracathro</v>
          </cell>
        </row>
        <row r="66">
          <cell r="V66" t="str">
            <v>Western Infirmary/Gartnavel General</v>
          </cell>
          <cell r="W66" t="str">
            <v>WIG</v>
          </cell>
          <cell r="X66" t="str">
            <v>WIG</v>
          </cell>
        </row>
      </sheetData>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ow r="2">
          <cell r="B2" t="str">
            <v>2016 (%)</v>
          </cell>
        </row>
      </sheetData>
      <sheetData sheetId="64" refreshError="1"/>
      <sheetData sheetId="65">
        <row r="2">
          <cell r="B2" t="str">
            <v>2016 (%)</v>
          </cell>
        </row>
      </sheetData>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sheetData sheetId="94" refreshError="1"/>
      <sheetData sheetId="95" refreshError="1"/>
      <sheetData sheetId="96" refreshError="1"/>
      <sheetData sheetId="9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 of Tables &amp; Charts"/>
      <sheetName val="Tables 1a 1b 1c combined"/>
      <sheetName val="Tables 1a 1b 1c extra detail"/>
      <sheetName val="Table 2"/>
      <sheetName val="Table 3"/>
      <sheetName val="Table 4 (2015)"/>
      <sheetName val="Table 4 (2014)"/>
      <sheetName val="Table 5"/>
      <sheetName val="Table 6 (2015)"/>
      <sheetName val="Table 6 (2014)"/>
      <sheetName val="Chart 1a"/>
      <sheetName val="Chart 1a DATA"/>
      <sheetName val="Chart 1a (final diagnosis)"/>
      <sheetName val="Chart 1a DATA (final diagnosis)"/>
      <sheetName val="Chart 1b"/>
      <sheetName val="Chart 1b DATA"/>
      <sheetName val="Chart 1b (final diag)"/>
      <sheetName val="Chart 1b DATA (final diag)"/>
      <sheetName val="Chart 1c"/>
      <sheetName val="Chart 1c DATA"/>
      <sheetName val="Chart 1c (final diag)"/>
      <sheetName val="Chart 1c DATA (final diag)"/>
      <sheetName val="Chart 2a"/>
      <sheetName val="Chart 2a DATA"/>
      <sheetName val="Chart 2b"/>
      <sheetName val="Chart 2b DATA"/>
      <sheetName val="Chart 2c"/>
      <sheetName val="Chart 2c DATA"/>
      <sheetName val="Chart 2d"/>
      <sheetName val="Chart 2d DATA"/>
      <sheetName val="Chart 3 (2015)"/>
      <sheetName val="Chart 3 (2015) DATA"/>
      <sheetName val="Chart 3 (2014)"/>
      <sheetName val="Chart 3 (2014) DATA"/>
      <sheetName val="Chart 4 (2015)"/>
      <sheetName val="Chart 4 (2015) DATA"/>
      <sheetName val="Chart 4 (2014)"/>
      <sheetName val="Chart 4 (2014) DATA"/>
      <sheetName val="Chart 5 (2015)"/>
      <sheetName val="Chart 5 (2015) DATA"/>
      <sheetName val="Chart 5 (2014)"/>
      <sheetName val="Chart 5 (2014) DATA"/>
      <sheetName val="Chart 6"/>
      <sheetName val="Chart 6 DATA"/>
      <sheetName val="Chart 7 (2015)"/>
      <sheetName val="Chart 7 (2015) DATA"/>
      <sheetName val="Chart 7 (2014)"/>
      <sheetName val="Chart 7 (2014) DATA"/>
      <sheetName val="Chart 8"/>
      <sheetName val="Chart 9"/>
      <sheetName val="Chart 9 DATA"/>
      <sheetName val="Chart 10 (2015)"/>
      <sheetName val="Chart 10 (2014)"/>
      <sheetName val="Chart 11"/>
      <sheetName val="Chart 12"/>
      <sheetName val="Chart 13 (2015)"/>
      <sheetName val="Chart 13 (2015) DATA"/>
      <sheetName val="Chart 13 (2014)(revised)"/>
      <sheetName val="Chart 13 (2014) DATA (revised)"/>
      <sheetName val="Chart 14a (2015)"/>
      <sheetName val="Chart 14a (2015) DATA"/>
      <sheetName val="Chart 14a (2014)"/>
      <sheetName val="Chart 14a (2014) DATA"/>
      <sheetName val="Chart 14b"/>
      <sheetName val="Chart 14b DATA"/>
      <sheetName val="Chart 15 (2015)"/>
      <sheetName val="Chart 15 (2014)"/>
      <sheetName val="Chart 16a"/>
      <sheetName val="Chart 16b"/>
      <sheetName val="Chart 17a"/>
      <sheetName val="Chart 17a DATA"/>
      <sheetName val="Chart 17b"/>
      <sheetName val="Chart 17b DATA"/>
      <sheetName val="Chart 17c"/>
      <sheetName val="Chart 17c DATA"/>
      <sheetName val="Chart 17d"/>
      <sheetName val="Chart 17d DATA"/>
      <sheetName val="Chart 17e"/>
      <sheetName val="Chart 17e DATA"/>
      <sheetName val="Poisson sub 1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3">
          <cell r="V3" t="str">
            <v>NHSSCOTLAND</v>
          </cell>
          <cell r="W3" t="str">
            <v>Scotland</v>
          </cell>
          <cell r="X3" t="str">
            <v>Scotland</v>
          </cell>
        </row>
        <row r="4">
          <cell r="V4" t="str">
            <v>Aberdeen Royal Infirmary</v>
          </cell>
          <cell r="W4" t="str">
            <v>ARI</v>
          </cell>
          <cell r="X4" t="str">
            <v>ARI</v>
          </cell>
        </row>
        <row r="5">
          <cell r="V5" t="str">
            <v>Ayr Hospital</v>
          </cell>
          <cell r="W5" t="str">
            <v>Ayr</v>
          </cell>
          <cell r="X5" t="str">
            <v>Ayr</v>
          </cell>
        </row>
        <row r="6">
          <cell r="V6" t="str">
            <v>Balfour Hospital</v>
          </cell>
          <cell r="W6" t="str">
            <v>Balfour</v>
          </cell>
          <cell r="X6" t="str">
            <v>Balfour</v>
          </cell>
        </row>
        <row r="7">
          <cell r="V7" t="str">
            <v>Belford Hospital</v>
          </cell>
          <cell r="W7" t="str">
            <v>Belford*</v>
          </cell>
          <cell r="X7" t="str">
            <v>Belford</v>
          </cell>
        </row>
        <row r="8">
          <cell r="V8" t="str">
            <v>Borders General Hospital</v>
          </cell>
          <cell r="W8" t="str">
            <v>Borders</v>
          </cell>
          <cell r="X8" t="str">
            <v>Borders</v>
          </cell>
        </row>
        <row r="9">
          <cell r="V9" t="str">
            <v>Caithness General Hospital</v>
          </cell>
          <cell r="W9" t="str">
            <v>Caithness*</v>
          </cell>
          <cell r="X9" t="str">
            <v>Caithness</v>
          </cell>
        </row>
        <row r="10">
          <cell r="V10" t="str">
            <v>Crosshouse Hospital</v>
          </cell>
          <cell r="W10" t="str">
            <v>Crosshouse</v>
          </cell>
          <cell r="X10" t="str">
            <v>Crosshouse</v>
          </cell>
        </row>
        <row r="11">
          <cell r="V11" t="str">
            <v>Dr Gray's Hospital</v>
          </cell>
          <cell r="W11" t="str">
            <v>Dr Grays</v>
          </cell>
          <cell r="X11" t="str">
            <v>Dr Grays</v>
          </cell>
        </row>
        <row r="12">
          <cell r="V12" t="str">
            <v>Dumfries &amp; Galloway Royal Infirmary</v>
          </cell>
          <cell r="W12" t="str">
            <v>DGRI</v>
          </cell>
          <cell r="X12" t="str">
            <v>DGRI</v>
          </cell>
        </row>
        <row r="13">
          <cell r="V13" t="str">
            <v>Forth Valley Royal Hospital</v>
          </cell>
          <cell r="W13" t="str">
            <v>FVRH</v>
          </cell>
          <cell r="X13" t="str">
            <v>FVRH</v>
          </cell>
        </row>
        <row r="14">
          <cell r="V14" t="str">
            <v>Galloway Community Hospital</v>
          </cell>
          <cell r="W14" t="str">
            <v>GCH*</v>
          </cell>
          <cell r="X14" t="str">
            <v>GCH</v>
          </cell>
        </row>
        <row r="15">
          <cell r="V15" t="str">
            <v>Gilbert Bain Hospital</v>
          </cell>
          <cell r="W15" t="str">
            <v>Gilbert Bain*</v>
          </cell>
          <cell r="X15" t="str">
            <v>Gilbert Bain</v>
          </cell>
        </row>
        <row r="16">
          <cell r="V16" t="str">
            <v>Glasgow Royal Infirmary</v>
          </cell>
          <cell r="W16" t="str">
            <v>GRI</v>
          </cell>
          <cell r="X16" t="str">
            <v>GRI</v>
          </cell>
        </row>
        <row r="17">
          <cell r="V17" t="str">
            <v>Hairmyres Hospital</v>
          </cell>
          <cell r="W17" t="str">
            <v>Hairmyres</v>
          </cell>
          <cell r="X17" t="str">
            <v>Hairmyres</v>
          </cell>
        </row>
        <row r="18">
          <cell r="V18" t="str">
            <v>Inverclyde Royal Hospital</v>
          </cell>
          <cell r="W18" t="str">
            <v>IRH</v>
          </cell>
          <cell r="X18" t="str">
            <v>IRH</v>
          </cell>
        </row>
        <row r="19">
          <cell r="V19" t="str">
            <v>Lorn &amp; Islands Hospital</v>
          </cell>
          <cell r="W19" t="str">
            <v>L&amp;I</v>
          </cell>
          <cell r="X19" t="str">
            <v>L&amp;I</v>
          </cell>
        </row>
        <row r="20">
          <cell r="V20" t="str">
            <v>Monklands Hospital</v>
          </cell>
          <cell r="W20" t="str">
            <v>Monklands</v>
          </cell>
          <cell r="X20" t="str">
            <v>Monklands</v>
          </cell>
        </row>
        <row r="21">
          <cell r="V21" t="str">
            <v>Ninewells Hospital</v>
          </cell>
          <cell r="W21" t="str">
            <v>Ninewells</v>
          </cell>
          <cell r="X21" t="str">
            <v>Ninewells</v>
          </cell>
        </row>
        <row r="22">
          <cell r="V22" t="str">
            <v>Perth Royal Infirmary</v>
          </cell>
          <cell r="W22" t="str">
            <v>PRI</v>
          </cell>
          <cell r="X22" t="str">
            <v>PRI</v>
          </cell>
        </row>
        <row r="23">
          <cell r="V23" t="str">
            <v>Queen Elizabeth University Hospital - Glasgow</v>
          </cell>
          <cell r="W23" t="str">
            <v>QEUH</v>
          </cell>
          <cell r="X23" t="str">
            <v>QEUH</v>
          </cell>
        </row>
        <row r="24">
          <cell r="V24" t="str">
            <v>Raigmore Hospital</v>
          </cell>
          <cell r="W24" t="str">
            <v>Raigmore</v>
          </cell>
          <cell r="X24" t="str">
            <v>Raigmore</v>
          </cell>
        </row>
        <row r="25">
          <cell r="V25" t="str">
            <v>Royal Alexandra Hospital</v>
          </cell>
          <cell r="W25" t="str">
            <v>RAH</v>
          </cell>
          <cell r="X25" t="str">
            <v>RAH</v>
          </cell>
        </row>
        <row r="26">
          <cell r="V26" t="str">
            <v>Royal Infirmary of Edinburgh</v>
          </cell>
          <cell r="W26" t="str">
            <v>RIE</v>
          </cell>
          <cell r="X26" t="str">
            <v>RIE</v>
          </cell>
        </row>
        <row r="27">
          <cell r="V27" t="str">
            <v>St John's Hospital</v>
          </cell>
          <cell r="W27" t="str">
            <v>SJH</v>
          </cell>
          <cell r="X27" t="str">
            <v>SJH</v>
          </cell>
        </row>
        <row r="28">
          <cell r="V28" t="str">
            <v>Uist &amp; Barra Hospital</v>
          </cell>
          <cell r="W28" t="str">
            <v>Uist &amp; Barra</v>
          </cell>
          <cell r="X28" t="str">
            <v>Uist &amp; Barra</v>
          </cell>
        </row>
        <row r="29">
          <cell r="V29" t="str">
            <v>Victoria Hospital Kirkcaldy</v>
          </cell>
          <cell r="W29" t="str">
            <v>VHK</v>
          </cell>
          <cell r="X29" t="str">
            <v>VHK</v>
          </cell>
        </row>
        <row r="30">
          <cell r="V30" t="str">
            <v>Western General Hospital</v>
          </cell>
          <cell r="W30" t="str">
            <v>WGH</v>
          </cell>
          <cell r="X30" t="str">
            <v>WGH</v>
          </cell>
        </row>
        <row r="31">
          <cell r="V31" t="str">
            <v>Western Isles Hospital</v>
          </cell>
          <cell r="W31" t="str">
            <v>Western Isles</v>
          </cell>
          <cell r="X31" t="str">
            <v>Western Isles</v>
          </cell>
        </row>
        <row r="32">
          <cell r="V32" t="str">
            <v>Wishaw General Hospital</v>
          </cell>
          <cell r="W32" t="str">
            <v>Wishaw</v>
          </cell>
          <cell r="X32" t="str">
            <v>Wishaw</v>
          </cell>
        </row>
        <row r="33">
          <cell r="V33" t="str">
            <v>Queen Margaret Hospital</v>
          </cell>
          <cell r="W33" t="str">
            <v>QMH</v>
          </cell>
          <cell r="X33" t="str">
            <v>QMH</v>
          </cell>
        </row>
        <row r="34">
          <cell r="V34" t="str">
            <v>Stracathro Hospital</v>
          </cell>
          <cell r="W34" t="str">
            <v>Stracathro</v>
          </cell>
          <cell r="X34" t="str">
            <v>Stracathro</v>
          </cell>
        </row>
        <row r="35">
          <cell r="V35" t="str">
            <v>Western Infirmary/Gartnavel General</v>
          </cell>
          <cell r="W35" t="str">
            <v>WIG</v>
          </cell>
          <cell r="X35" t="str">
            <v>WIG</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trokeaudit.scot.nhs.uk/Reports/Reports.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pageSetUpPr fitToPage="1"/>
  </sheetPr>
  <dimension ref="A1:E12"/>
  <sheetViews>
    <sheetView showGridLines="0" tabSelected="1" workbookViewId="0">
      <selection sqref="A1:C1"/>
    </sheetView>
  </sheetViews>
  <sheetFormatPr defaultRowHeight="12.75"/>
  <cols>
    <col min="1" max="1" width="2.7109375" style="138" customWidth="1"/>
    <col min="2" max="2" width="13.7109375" style="138" customWidth="1"/>
    <col min="3" max="3" width="109.28515625" style="138" customWidth="1"/>
    <col min="4" max="4" width="11.7109375" style="138" hidden="1" customWidth="1"/>
    <col min="5" max="16384" width="9.140625" style="138"/>
  </cols>
  <sheetData>
    <row r="1" spans="1:5" ht="30" customHeight="1">
      <c r="A1" s="183" t="s">
        <v>160</v>
      </c>
      <c r="B1" s="183"/>
      <c r="C1" s="183"/>
    </row>
    <row r="2" spans="1:5" ht="24.95" customHeight="1">
      <c r="A2" s="184" t="s">
        <v>147</v>
      </c>
      <c r="B2" s="184"/>
      <c r="C2" s="184"/>
    </row>
    <row r="3" spans="1:5" ht="24.95" customHeight="1">
      <c r="A3" s="134"/>
      <c r="B3" s="99" t="s">
        <v>214</v>
      </c>
      <c r="C3" s="98"/>
    </row>
    <row r="4" spans="1:5" ht="30" customHeight="1">
      <c r="A4" s="92"/>
      <c r="B4" s="185" t="s">
        <v>217</v>
      </c>
      <c r="C4" s="186"/>
      <c r="D4" s="164" t="s">
        <v>114</v>
      </c>
    </row>
    <row r="5" spans="1:5" ht="51">
      <c r="A5" s="92"/>
      <c r="B5" s="165" t="s">
        <v>215</v>
      </c>
      <c r="C5" s="166" t="s">
        <v>113</v>
      </c>
      <c r="D5" s="164" t="s">
        <v>114</v>
      </c>
    </row>
    <row r="6" spans="1:5" ht="30" customHeight="1">
      <c r="B6" s="167" t="s">
        <v>220</v>
      </c>
      <c r="C6" s="168" t="s">
        <v>222</v>
      </c>
      <c r="D6" s="139"/>
      <c r="E6" s="54"/>
    </row>
    <row r="7" spans="1:5" ht="30" customHeight="1">
      <c r="B7" s="167" t="s">
        <v>210</v>
      </c>
      <c r="C7" s="168" t="s">
        <v>211</v>
      </c>
      <c r="D7" s="139"/>
      <c r="E7" s="54"/>
    </row>
    <row r="8" spans="1:5" ht="30" customHeight="1">
      <c r="B8" s="167" t="s">
        <v>221</v>
      </c>
      <c r="C8" s="168" t="s">
        <v>223</v>
      </c>
      <c r="D8" s="139"/>
      <c r="E8" s="54"/>
    </row>
    <row r="9" spans="1:5" ht="30" customHeight="1">
      <c r="B9" s="167" t="s">
        <v>218</v>
      </c>
      <c r="C9" s="168" t="s">
        <v>225</v>
      </c>
      <c r="D9" s="139"/>
      <c r="E9" s="54"/>
    </row>
    <row r="10" spans="1:5" ht="30" customHeight="1">
      <c r="B10" s="167" t="s">
        <v>219</v>
      </c>
      <c r="C10" s="168" t="s">
        <v>224</v>
      </c>
      <c r="D10" s="139"/>
      <c r="E10" s="54"/>
    </row>
    <row r="11" spans="1:5">
      <c r="B11" s="93"/>
      <c r="D11" s="169"/>
      <c r="E11" s="169"/>
    </row>
    <row r="12" spans="1:5">
      <c r="B12" s="3" t="s">
        <v>216</v>
      </c>
    </row>
  </sheetData>
  <sheetProtection password="B8D9" sheet="1" objects="1" scenarios="1"/>
  <mergeCells count="3">
    <mergeCell ref="A1:C1"/>
    <mergeCell ref="A2:C2"/>
    <mergeCell ref="B4:C4"/>
  </mergeCells>
  <hyperlinks>
    <hyperlink ref="A2:C2" r:id="rId1" display="click here for the SSCA web site where a PDF copy of the Scottish Stroke Improvement Plan may be viewed and/or downloaded"/>
    <hyperlink ref="B6" location="'Chart 6.1'!A1" display="Chart 6.1"/>
    <hyperlink ref="B7" location="'Chart 6.2'!A1" display="Chart 6.2"/>
    <hyperlink ref="B8" location="'Chart 6.3'!A1" display="Chart 6.3"/>
    <hyperlink ref="B9" location="'Table 6.1'!A1" display="Table 6.1"/>
    <hyperlink ref="B10" location="'Table 6.2'!A1" display="Table 6.2"/>
  </hyperlinks>
  <pageMargins left="0.74803149606299213" right="0.74803149606299213" top="0.39370078740157483" bottom="0.74803149606299213" header="0.15748031496062992" footer="0.19685039370078741"/>
  <pageSetup paperSize="9" scale="51" orientation="portrait" r:id="rId2"/>
  <headerFooter alignWithMargins="0">
    <oddFooter>&amp;L&amp;8Scottish Stroke Care Audit 2017 National Report
Stroke Services in Scottish Hospitals, Data relating to 2016&amp;R&amp;8© NHS National Services Scotland/Crown Copyright</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O57"/>
  <sheetViews>
    <sheetView showGridLines="0" workbookViewId="0"/>
  </sheetViews>
  <sheetFormatPr defaultRowHeight="12.75"/>
  <cols>
    <col min="1" max="1" width="1.7109375" style="138" customWidth="1"/>
    <col min="2" max="2" width="16.7109375" style="138" customWidth="1"/>
    <col min="3" max="3" width="45.7109375" style="138" customWidth="1"/>
    <col min="4" max="6" width="10.7109375" style="102" customWidth="1"/>
    <col min="7" max="9" width="1.7109375" style="102" customWidth="1"/>
    <col min="10" max="10" width="9.28515625" style="102" customWidth="1"/>
    <col min="11" max="11" width="11.28515625" style="138" customWidth="1"/>
    <col min="12" max="12" width="9.28515625" style="138" customWidth="1"/>
    <col min="13" max="13" width="11.28515625" style="138" customWidth="1"/>
    <col min="14" max="14" width="9.28515625" style="138" customWidth="1"/>
    <col min="15" max="15" width="11.28515625" style="138" customWidth="1"/>
    <col min="16" max="256" width="9.140625" style="138"/>
    <col min="257" max="257" width="1.7109375" style="138" customWidth="1"/>
    <col min="258" max="258" width="16.7109375" style="138" customWidth="1"/>
    <col min="259" max="259" width="45.7109375" style="138" customWidth="1"/>
    <col min="260" max="262" width="10.7109375" style="138" customWidth="1"/>
    <col min="263" max="265" width="1.7109375" style="138" customWidth="1"/>
    <col min="266" max="266" width="9.28515625" style="138" customWidth="1"/>
    <col min="267" max="267" width="11.28515625" style="138" customWidth="1"/>
    <col min="268" max="268" width="9.28515625" style="138" customWidth="1"/>
    <col min="269" max="269" width="11.28515625" style="138" customWidth="1"/>
    <col min="270" max="270" width="9.28515625" style="138" customWidth="1"/>
    <col min="271" max="271" width="11.28515625" style="138" customWidth="1"/>
    <col min="272" max="512" width="9.140625" style="138"/>
    <col min="513" max="513" width="1.7109375" style="138" customWidth="1"/>
    <col min="514" max="514" width="16.7109375" style="138" customWidth="1"/>
    <col min="515" max="515" width="45.7109375" style="138" customWidth="1"/>
    <col min="516" max="518" width="10.7109375" style="138" customWidth="1"/>
    <col min="519" max="521" width="1.7109375" style="138" customWidth="1"/>
    <col min="522" max="522" width="9.28515625" style="138" customWidth="1"/>
    <col min="523" max="523" width="11.28515625" style="138" customWidth="1"/>
    <col min="524" max="524" width="9.28515625" style="138" customWidth="1"/>
    <col min="525" max="525" width="11.28515625" style="138" customWidth="1"/>
    <col min="526" max="526" width="9.28515625" style="138" customWidth="1"/>
    <col min="527" max="527" width="11.28515625" style="138" customWidth="1"/>
    <col min="528" max="768" width="9.140625" style="138"/>
    <col min="769" max="769" width="1.7109375" style="138" customWidth="1"/>
    <col min="770" max="770" width="16.7109375" style="138" customWidth="1"/>
    <col min="771" max="771" width="45.7109375" style="138" customWidth="1"/>
    <col min="772" max="774" width="10.7109375" style="138" customWidth="1"/>
    <col min="775" max="777" width="1.7109375" style="138" customWidth="1"/>
    <col min="778" max="778" width="9.28515625" style="138" customWidth="1"/>
    <col min="779" max="779" width="11.28515625" style="138" customWidth="1"/>
    <col min="780" max="780" width="9.28515625" style="138" customWidth="1"/>
    <col min="781" max="781" width="11.28515625" style="138" customWidth="1"/>
    <col min="782" max="782" width="9.28515625" style="138" customWidth="1"/>
    <col min="783" max="783" width="11.28515625" style="138" customWidth="1"/>
    <col min="784" max="1024" width="9.140625" style="138"/>
    <col min="1025" max="1025" width="1.7109375" style="138" customWidth="1"/>
    <col min="1026" max="1026" width="16.7109375" style="138" customWidth="1"/>
    <col min="1027" max="1027" width="45.7109375" style="138" customWidth="1"/>
    <col min="1028" max="1030" width="10.7109375" style="138" customWidth="1"/>
    <col min="1031" max="1033" width="1.7109375" style="138" customWidth="1"/>
    <col min="1034" max="1034" width="9.28515625" style="138" customWidth="1"/>
    <col min="1035" max="1035" width="11.28515625" style="138" customWidth="1"/>
    <col min="1036" max="1036" width="9.28515625" style="138" customWidth="1"/>
    <col min="1037" max="1037" width="11.28515625" style="138" customWidth="1"/>
    <col min="1038" max="1038" width="9.28515625" style="138" customWidth="1"/>
    <col min="1039" max="1039" width="11.28515625" style="138" customWidth="1"/>
    <col min="1040" max="1280" width="9.140625" style="138"/>
    <col min="1281" max="1281" width="1.7109375" style="138" customWidth="1"/>
    <col min="1282" max="1282" width="16.7109375" style="138" customWidth="1"/>
    <col min="1283" max="1283" width="45.7109375" style="138" customWidth="1"/>
    <col min="1284" max="1286" width="10.7109375" style="138" customWidth="1"/>
    <col min="1287" max="1289" width="1.7109375" style="138" customWidth="1"/>
    <col min="1290" max="1290" width="9.28515625" style="138" customWidth="1"/>
    <col min="1291" max="1291" width="11.28515625" style="138" customWidth="1"/>
    <col min="1292" max="1292" width="9.28515625" style="138" customWidth="1"/>
    <col min="1293" max="1293" width="11.28515625" style="138" customWidth="1"/>
    <col min="1294" max="1294" width="9.28515625" style="138" customWidth="1"/>
    <col min="1295" max="1295" width="11.28515625" style="138" customWidth="1"/>
    <col min="1296" max="1536" width="9.140625" style="138"/>
    <col min="1537" max="1537" width="1.7109375" style="138" customWidth="1"/>
    <col min="1538" max="1538" width="16.7109375" style="138" customWidth="1"/>
    <col min="1539" max="1539" width="45.7109375" style="138" customWidth="1"/>
    <col min="1540" max="1542" width="10.7109375" style="138" customWidth="1"/>
    <col min="1543" max="1545" width="1.7109375" style="138" customWidth="1"/>
    <col min="1546" max="1546" width="9.28515625" style="138" customWidth="1"/>
    <col min="1547" max="1547" width="11.28515625" style="138" customWidth="1"/>
    <col min="1548" max="1548" width="9.28515625" style="138" customWidth="1"/>
    <col min="1549" max="1549" width="11.28515625" style="138" customWidth="1"/>
    <col min="1550" max="1550" width="9.28515625" style="138" customWidth="1"/>
    <col min="1551" max="1551" width="11.28515625" style="138" customWidth="1"/>
    <col min="1552" max="1792" width="9.140625" style="138"/>
    <col min="1793" max="1793" width="1.7109375" style="138" customWidth="1"/>
    <col min="1794" max="1794" width="16.7109375" style="138" customWidth="1"/>
    <col min="1795" max="1795" width="45.7109375" style="138" customWidth="1"/>
    <col min="1796" max="1798" width="10.7109375" style="138" customWidth="1"/>
    <col min="1799" max="1801" width="1.7109375" style="138" customWidth="1"/>
    <col min="1802" max="1802" width="9.28515625" style="138" customWidth="1"/>
    <col min="1803" max="1803" width="11.28515625" style="138" customWidth="1"/>
    <col min="1804" max="1804" width="9.28515625" style="138" customWidth="1"/>
    <col min="1805" max="1805" width="11.28515625" style="138" customWidth="1"/>
    <col min="1806" max="1806" width="9.28515625" style="138" customWidth="1"/>
    <col min="1807" max="1807" width="11.28515625" style="138" customWidth="1"/>
    <col min="1808" max="2048" width="9.140625" style="138"/>
    <col min="2049" max="2049" width="1.7109375" style="138" customWidth="1"/>
    <col min="2050" max="2050" width="16.7109375" style="138" customWidth="1"/>
    <col min="2051" max="2051" width="45.7109375" style="138" customWidth="1"/>
    <col min="2052" max="2054" width="10.7109375" style="138" customWidth="1"/>
    <col min="2055" max="2057" width="1.7109375" style="138" customWidth="1"/>
    <col min="2058" max="2058" width="9.28515625" style="138" customWidth="1"/>
    <col min="2059" max="2059" width="11.28515625" style="138" customWidth="1"/>
    <col min="2060" max="2060" width="9.28515625" style="138" customWidth="1"/>
    <col min="2061" max="2061" width="11.28515625" style="138" customWidth="1"/>
    <col min="2062" max="2062" width="9.28515625" style="138" customWidth="1"/>
    <col min="2063" max="2063" width="11.28515625" style="138" customWidth="1"/>
    <col min="2064" max="2304" width="9.140625" style="138"/>
    <col min="2305" max="2305" width="1.7109375" style="138" customWidth="1"/>
    <col min="2306" max="2306" width="16.7109375" style="138" customWidth="1"/>
    <col min="2307" max="2307" width="45.7109375" style="138" customWidth="1"/>
    <col min="2308" max="2310" width="10.7109375" style="138" customWidth="1"/>
    <col min="2311" max="2313" width="1.7109375" style="138" customWidth="1"/>
    <col min="2314" max="2314" width="9.28515625" style="138" customWidth="1"/>
    <col min="2315" max="2315" width="11.28515625" style="138" customWidth="1"/>
    <col min="2316" max="2316" width="9.28515625" style="138" customWidth="1"/>
    <col min="2317" max="2317" width="11.28515625" style="138" customWidth="1"/>
    <col min="2318" max="2318" width="9.28515625" style="138" customWidth="1"/>
    <col min="2319" max="2319" width="11.28515625" style="138" customWidth="1"/>
    <col min="2320" max="2560" width="9.140625" style="138"/>
    <col min="2561" max="2561" width="1.7109375" style="138" customWidth="1"/>
    <col min="2562" max="2562" width="16.7109375" style="138" customWidth="1"/>
    <col min="2563" max="2563" width="45.7109375" style="138" customWidth="1"/>
    <col min="2564" max="2566" width="10.7109375" style="138" customWidth="1"/>
    <col min="2567" max="2569" width="1.7109375" style="138" customWidth="1"/>
    <col min="2570" max="2570" width="9.28515625" style="138" customWidth="1"/>
    <col min="2571" max="2571" width="11.28515625" style="138" customWidth="1"/>
    <col min="2572" max="2572" width="9.28515625" style="138" customWidth="1"/>
    <col min="2573" max="2573" width="11.28515625" style="138" customWidth="1"/>
    <col min="2574" max="2574" width="9.28515625" style="138" customWidth="1"/>
    <col min="2575" max="2575" width="11.28515625" style="138" customWidth="1"/>
    <col min="2576" max="2816" width="9.140625" style="138"/>
    <col min="2817" max="2817" width="1.7109375" style="138" customWidth="1"/>
    <col min="2818" max="2818" width="16.7109375" style="138" customWidth="1"/>
    <col min="2819" max="2819" width="45.7109375" style="138" customWidth="1"/>
    <col min="2820" max="2822" width="10.7109375" style="138" customWidth="1"/>
    <col min="2823" max="2825" width="1.7109375" style="138" customWidth="1"/>
    <col min="2826" max="2826" width="9.28515625" style="138" customWidth="1"/>
    <col min="2827" max="2827" width="11.28515625" style="138" customWidth="1"/>
    <col min="2828" max="2828" width="9.28515625" style="138" customWidth="1"/>
    <col min="2829" max="2829" width="11.28515625" style="138" customWidth="1"/>
    <col min="2830" max="2830" width="9.28515625" style="138" customWidth="1"/>
    <col min="2831" max="2831" width="11.28515625" style="138" customWidth="1"/>
    <col min="2832" max="3072" width="9.140625" style="138"/>
    <col min="3073" max="3073" width="1.7109375" style="138" customWidth="1"/>
    <col min="3074" max="3074" width="16.7109375" style="138" customWidth="1"/>
    <col min="3075" max="3075" width="45.7109375" style="138" customWidth="1"/>
    <col min="3076" max="3078" width="10.7109375" style="138" customWidth="1"/>
    <col min="3079" max="3081" width="1.7109375" style="138" customWidth="1"/>
    <col min="3082" max="3082" width="9.28515625" style="138" customWidth="1"/>
    <col min="3083" max="3083" width="11.28515625" style="138" customWidth="1"/>
    <col min="3084" max="3084" width="9.28515625" style="138" customWidth="1"/>
    <col min="3085" max="3085" width="11.28515625" style="138" customWidth="1"/>
    <col min="3086" max="3086" width="9.28515625" style="138" customWidth="1"/>
    <col min="3087" max="3087" width="11.28515625" style="138" customWidth="1"/>
    <col min="3088" max="3328" width="9.140625" style="138"/>
    <col min="3329" max="3329" width="1.7109375" style="138" customWidth="1"/>
    <col min="3330" max="3330" width="16.7109375" style="138" customWidth="1"/>
    <col min="3331" max="3331" width="45.7109375" style="138" customWidth="1"/>
    <col min="3332" max="3334" width="10.7109375" style="138" customWidth="1"/>
    <col min="3335" max="3337" width="1.7109375" style="138" customWidth="1"/>
    <col min="3338" max="3338" width="9.28515625" style="138" customWidth="1"/>
    <col min="3339" max="3339" width="11.28515625" style="138" customWidth="1"/>
    <col min="3340" max="3340" width="9.28515625" style="138" customWidth="1"/>
    <col min="3341" max="3341" width="11.28515625" style="138" customWidth="1"/>
    <col min="3342" max="3342" width="9.28515625" style="138" customWidth="1"/>
    <col min="3343" max="3343" width="11.28515625" style="138" customWidth="1"/>
    <col min="3344" max="3584" width="9.140625" style="138"/>
    <col min="3585" max="3585" width="1.7109375" style="138" customWidth="1"/>
    <col min="3586" max="3586" width="16.7109375" style="138" customWidth="1"/>
    <col min="3587" max="3587" width="45.7109375" style="138" customWidth="1"/>
    <col min="3588" max="3590" width="10.7109375" style="138" customWidth="1"/>
    <col min="3591" max="3593" width="1.7109375" style="138" customWidth="1"/>
    <col min="3594" max="3594" width="9.28515625" style="138" customWidth="1"/>
    <col min="3595" max="3595" width="11.28515625" style="138" customWidth="1"/>
    <col min="3596" max="3596" width="9.28515625" style="138" customWidth="1"/>
    <col min="3597" max="3597" width="11.28515625" style="138" customWidth="1"/>
    <col min="3598" max="3598" width="9.28515625" style="138" customWidth="1"/>
    <col min="3599" max="3599" width="11.28515625" style="138" customWidth="1"/>
    <col min="3600" max="3840" width="9.140625" style="138"/>
    <col min="3841" max="3841" width="1.7109375" style="138" customWidth="1"/>
    <col min="3842" max="3842" width="16.7109375" style="138" customWidth="1"/>
    <col min="3843" max="3843" width="45.7109375" style="138" customWidth="1"/>
    <col min="3844" max="3846" width="10.7109375" style="138" customWidth="1"/>
    <col min="3847" max="3849" width="1.7109375" style="138" customWidth="1"/>
    <col min="3850" max="3850" width="9.28515625" style="138" customWidth="1"/>
    <col min="3851" max="3851" width="11.28515625" style="138" customWidth="1"/>
    <col min="3852" max="3852" width="9.28515625" style="138" customWidth="1"/>
    <col min="3853" max="3853" width="11.28515625" style="138" customWidth="1"/>
    <col min="3854" max="3854" width="9.28515625" style="138" customWidth="1"/>
    <col min="3855" max="3855" width="11.28515625" style="138" customWidth="1"/>
    <col min="3856" max="4096" width="9.140625" style="138"/>
    <col min="4097" max="4097" width="1.7109375" style="138" customWidth="1"/>
    <col min="4098" max="4098" width="16.7109375" style="138" customWidth="1"/>
    <col min="4099" max="4099" width="45.7109375" style="138" customWidth="1"/>
    <col min="4100" max="4102" width="10.7109375" style="138" customWidth="1"/>
    <col min="4103" max="4105" width="1.7109375" style="138" customWidth="1"/>
    <col min="4106" max="4106" width="9.28515625" style="138" customWidth="1"/>
    <col min="4107" max="4107" width="11.28515625" style="138" customWidth="1"/>
    <col min="4108" max="4108" width="9.28515625" style="138" customWidth="1"/>
    <col min="4109" max="4109" width="11.28515625" style="138" customWidth="1"/>
    <col min="4110" max="4110" width="9.28515625" style="138" customWidth="1"/>
    <col min="4111" max="4111" width="11.28515625" style="138" customWidth="1"/>
    <col min="4112" max="4352" width="9.140625" style="138"/>
    <col min="4353" max="4353" width="1.7109375" style="138" customWidth="1"/>
    <col min="4354" max="4354" width="16.7109375" style="138" customWidth="1"/>
    <col min="4355" max="4355" width="45.7109375" style="138" customWidth="1"/>
    <col min="4356" max="4358" width="10.7109375" style="138" customWidth="1"/>
    <col min="4359" max="4361" width="1.7109375" style="138" customWidth="1"/>
    <col min="4362" max="4362" width="9.28515625" style="138" customWidth="1"/>
    <col min="4363" max="4363" width="11.28515625" style="138" customWidth="1"/>
    <col min="4364" max="4364" width="9.28515625" style="138" customWidth="1"/>
    <col min="4365" max="4365" width="11.28515625" style="138" customWidth="1"/>
    <col min="4366" max="4366" width="9.28515625" style="138" customWidth="1"/>
    <col min="4367" max="4367" width="11.28515625" style="138" customWidth="1"/>
    <col min="4368" max="4608" width="9.140625" style="138"/>
    <col min="4609" max="4609" width="1.7109375" style="138" customWidth="1"/>
    <col min="4610" max="4610" width="16.7109375" style="138" customWidth="1"/>
    <col min="4611" max="4611" width="45.7109375" style="138" customWidth="1"/>
    <col min="4612" max="4614" width="10.7109375" style="138" customWidth="1"/>
    <col min="4615" max="4617" width="1.7109375" style="138" customWidth="1"/>
    <col min="4618" max="4618" width="9.28515625" style="138" customWidth="1"/>
    <col min="4619" max="4619" width="11.28515625" style="138" customWidth="1"/>
    <col min="4620" max="4620" width="9.28515625" style="138" customWidth="1"/>
    <col min="4621" max="4621" width="11.28515625" style="138" customWidth="1"/>
    <col min="4622" max="4622" width="9.28515625" style="138" customWidth="1"/>
    <col min="4623" max="4623" width="11.28515625" style="138" customWidth="1"/>
    <col min="4624" max="4864" width="9.140625" style="138"/>
    <col min="4865" max="4865" width="1.7109375" style="138" customWidth="1"/>
    <col min="4866" max="4866" width="16.7109375" style="138" customWidth="1"/>
    <col min="4867" max="4867" width="45.7109375" style="138" customWidth="1"/>
    <col min="4868" max="4870" width="10.7109375" style="138" customWidth="1"/>
    <col min="4871" max="4873" width="1.7109375" style="138" customWidth="1"/>
    <col min="4874" max="4874" width="9.28515625" style="138" customWidth="1"/>
    <col min="4875" max="4875" width="11.28515625" style="138" customWidth="1"/>
    <col min="4876" max="4876" width="9.28515625" style="138" customWidth="1"/>
    <col min="4877" max="4877" width="11.28515625" style="138" customWidth="1"/>
    <col min="4878" max="4878" width="9.28515625" style="138" customWidth="1"/>
    <col min="4879" max="4879" width="11.28515625" style="138" customWidth="1"/>
    <col min="4880" max="5120" width="9.140625" style="138"/>
    <col min="5121" max="5121" width="1.7109375" style="138" customWidth="1"/>
    <col min="5122" max="5122" width="16.7109375" style="138" customWidth="1"/>
    <col min="5123" max="5123" width="45.7109375" style="138" customWidth="1"/>
    <col min="5124" max="5126" width="10.7109375" style="138" customWidth="1"/>
    <col min="5127" max="5129" width="1.7109375" style="138" customWidth="1"/>
    <col min="5130" max="5130" width="9.28515625" style="138" customWidth="1"/>
    <col min="5131" max="5131" width="11.28515625" style="138" customWidth="1"/>
    <col min="5132" max="5132" width="9.28515625" style="138" customWidth="1"/>
    <col min="5133" max="5133" width="11.28515625" style="138" customWidth="1"/>
    <col min="5134" max="5134" width="9.28515625" style="138" customWidth="1"/>
    <col min="5135" max="5135" width="11.28515625" style="138" customWidth="1"/>
    <col min="5136" max="5376" width="9.140625" style="138"/>
    <col min="5377" max="5377" width="1.7109375" style="138" customWidth="1"/>
    <col min="5378" max="5378" width="16.7109375" style="138" customWidth="1"/>
    <col min="5379" max="5379" width="45.7109375" style="138" customWidth="1"/>
    <col min="5380" max="5382" width="10.7109375" style="138" customWidth="1"/>
    <col min="5383" max="5385" width="1.7109375" style="138" customWidth="1"/>
    <col min="5386" max="5386" width="9.28515625" style="138" customWidth="1"/>
    <col min="5387" max="5387" width="11.28515625" style="138" customWidth="1"/>
    <col min="5388" max="5388" width="9.28515625" style="138" customWidth="1"/>
    <col min="5389" max="5389" width="11.28515625" style="138" customWidth="1"/>
    <col min="5390" max="5390" width="9.28515625" style="138" customWidth="1"/>
    <col min="5391" max="5391" width="11.28515625" style="138" customWidth="1"/>
    <col min="5392" max="5632" width="9.140625" style="138"/>
    <col min="5633" max="5633" width="1.7109375" style="138" customWidth="1"/>
    <col min="5634" max="5634" width="16.7109375" style="138" customWidth="1"/>
    <col min="5635" max="5635" width="45.7109375" style="138" customWidth="1"/>
    <col min="5636" max="5638" width="10.7109375" style="138" customWidth="1"/>
    <col min="5639" max="5641" width="1.7109375" style="138" customWidth="1"/>
    <col min="5642" max="5642" width="9.28515625" style="138" customWidth="1"/>
    <col min="5643" max="5643" width="11.28515625" style="138" customWidth="1"/>
    <col min="5644" max="5644" width="9.28515625" style="138" customWidth="1"/>
    <col min="5645" max="5645" width="11.28515625" style="138" customWidth="1"/>
    <col min="5646" max="5646" width="9.28515625" style="138" customWidth="1"/>
    <col min="5647" max="5647" width="11.28515625" style="138" customWidth="1"/>
    <col min="5648" max="5888" width="9.140625" style="138"/>
    <col min="5889" max="5889" width="1.7109375" style="138" customWidth="1"/>
    <col min="5890" max="5890" width="16.7109375" style="138" customWidth="1"/>
    <col min="5891" max="5891" width="45.7109375" style="138" customWidth="1"/>
    <col min="5892" max="5894" width="10.7109375" style="138" customWidth="1"/>
    <col min="5895" max="5897" width="1.7109375" style="138" customWidth="1"/>
    <col min="5898" max="5898" width="9.28515625" style="138" customWidth="1"/>
    <col min="5899" max="5899" width="11.28515625" style="138" customWidth="1"/>
    <col min="5900" max="5900" width="9.28515625" style="138" customWidth="1"/>
    <col min="5901" max="5901" width="11.28515625" style="138" customWidth="1"/>
    <col min="5902" max="5902" width="9.28515625" style="138" customWidth="1"/>
    <col min="5903" max="5903" width="11.28515625" style="138" customWidth="1"/>
    <col min="5904" max="6144" width="9.140625" style="138"/>
    <col min="6145" max="6145" width="1.7109375" style="138" customWidth="1"/>
    <col min="6146" max="6146" width="16.7109375" style="138" customWidth="1"/>
    <col min="6147" max="6147" width="45.7109375" style="138" customWidth="1"/>
    <col min="6148" max="6150" width="10.7109375" style="138" customWidth="1"/>
    <col min="6151" max="6153" width="1.7109375" style="138" customWidth="1"/>
    <col min="6154" max="6154" width="9.28515625" style="138" customWidth="1"/>
    <col min="6155" max="6155" width="11.28515625" style="138" customWidth="1"/>
    <col min="6156" max="6156" width="9.28515625" style="138" customWidth="1"/>
    <col min="6157" max="6157" width="11.28515625" style="138" customWidth="1"/>
    <col min="6158" max="6158" width="9.28515625" style="138" customWidth="1"/>
    <col min="6159" max="6159" width="11.28515625" style="138" customWidth="1"/>
    <col min="6160" max="6400" width="9.140625" style="138"/>
    <col min="6401" max="6401" width="1.7109375" style="138" customWidth="1"/>
    <col min="6402" max="6402" width="16.7109375" style="138" customWidth="1"/>
    <col min="6403" max="6403" width="45.7109375" style="138" customWidth="1"/>
    <col min="6404" max="6406" width="10.7109375" style="138" customWidth="1"/>
    <col min="6407" max="6409" width="1.7109375" style="138" customWidth="1"/>
    <col min="6410" max="6410" width="9.28515625" style="138" customWidth="1"/>
    <col min="6411" max="6411" width="11.28515625" style="138" customWidth="1"/>
    <col min="6412" max="6412" width="9.28515625" style="138" customWidth="1"/>
    <col min="6413" max="6413" width="11.28515625" style="138" customWidth="1"/>
    <col min="6414" max="6414" width="9.28515625" style="138" customWidth="1"/>
    <col min="6415" max="6415" width="11.28515625" style="138" customWidth="1"/>
    <col min="6416" max="6656" width="9.140625" style="138"/>
    <col min="6657" max="6657" width="1.7109375" style="138" customWidth="1"/>
    <col min="6658" max="6658" width="16.7109375" style="138" customWidth="1"/>
    <col min="6659" max="6659" width="45.7109375" style="138" customWidth="1"/>
    <col min="6660" max="6662" width="10.7109375" style="138" customWidth="1"/>
    <col min="6663" max="6665" width="1.7109375" style="138" customWidth="1"/>
    <col min="6666" max="6666" width="9.28515625" style="138" customWidth="1"/>
    <col min="6667" max="6667" width="11.28515625" style="138" customWidth="1"/>
    <col min="6668" max="6668" width="9.28515625" style="138" customWidth="1"/>
    <col min="6669" max="6669" width="11.28515625" style="138" customWidth="1"/>
    <col min="6670" max="6670" width="9.28515625" style="138" customWidth="1"/>
    <col min="6671" max="6671" width="11.28515625" style="138" customWidth="1"/>
    <col min="6672" max="6912" width="9.140625" style="138"/>
    <col min="6913" max="6913" width="1.7109375" style="138" customWidth="1"/>
    <col min="6914" max="6914" width="16.7109375" style="138" customWidth="1"/>
    <col min="6915" max="6915" width="45.7109375" style="138" customWidth="1"/>
    <col min="6916" max="6918" width="10.7109375" style="138" customWidth="1"/>
    <col min="6919" max="6921" width="1.7109375" style="138" customWidth="1"/>
    <col min="6922" max="6922" width="9.28515625" style="138" customWidth="1"/>
    <col min="6923" max="6923" width="11.28515625" style="138" customWidth="1"/>
    <col min="6924" max="6924" width="9.28515625" style="138" customWidth="1"/>
    <col min="6925" max="6925" width="11.28515625" style="138" customWidth="1"/>
    <col min="6926" max="6926" width="9.28515625" style="138" customWidth="1"/>
    <col min="6927" max="6927" width="11.28515625" style="138" customWidth="1"/>
    <col min="6928" max="7168" width="9.140625" style="138"/>
    <col min="7169" max="7169" width="1.7109375" style="138" customWidth="1"/>
    <col min="7170" max="7170" width="16.7109375" style="138" customWidth="1"/>
    <col min="7171" max="7171" width="45.7109375" style="138" customWidth="1"/>
    <col min="7172" max="7174" width="10.7109375" style="138" customWidth="1"/>
    <col min="7175" max="7177" width="1.7109375" style="138" customWidth="1"/>
    <col min="7178" max="7178" width="9.28515625" style="138" customWidth="1"/>
    <col min="7179" max="7179" width="11.28515625" style="138" customWidth="1"/>
    <col min="7180" max="7180" width="9.28515625" style="138" customWidth="1"/>
    <col min="7181" max="7181" width="11.28515625" style="138" customWidth="1"/>
    <col min="7182" max="7182" width="9.28515625" style="138" customWidth="1"/>
    <col min="7183" max="7183" width="11.28515625" style="138" customWidth="1"/>
    <col min="7184" max="7424" width="9.140625" style="138"/>
    <col min="7425" max="7425" width="1.7109375" style="138" customWidth="1"/>
    <col min="7426" max="7426" width="16.7109375" style="138" customWidth="1"/>
    <col min="7427" max="7427" width="45.7109375" style="138" customWidth="1"/>
    <col min="7428" max="7430" width="10.7109375" style="138" customWidth="1"/>
    <col min="7431" max="7433" width="1.7109375" style="138" customWidth="1"/>
    <col min="7434" max="7434" width="9.28515625" style="138" customWidth="1"/>
    <col min="7435" max="7435" width="11.28515625" style="138" customWidth="1"/>
    <col min="7436" max="7436" width="9.28515625" style="138" customWidth="1"/>
    <col min="7437" max="7437" width="11.28515625" style="138" customWidth="1"/>
    <col min="7438" max="7438" width="9.28515625" style="138" customWidth="1"/>
    <col min="7439" max="7439" width="11.28515625" style="138" customWidth="1"/>
    <col min="7440" max="7680" width="9.140625" style="138"/>
    <col min="7681" max="7681" width="1.7109375" style="138" customWidth="1"/>
    <col min="7682" max="7682" width="16.7109375" style="138" customWidth="1"/>
    <col min="7683" max="7683" width="45.7109375" style="138" customWidth="1"/>
    <col min="7684" max="7686" width="10.7109375" style="138" customWidth="1"/>
    <col min="7687" max="7689" width="1.7109375" style="138" customWidth="1"/>
    <col min="7690" max="7690" width="9.28515625" style="138" customWidth="1"/>
    <col min="7691" max="7691" width="11.28515625" style="138" customWidth="1"/>
    <col min="7692" max="7692" width="9.28515625" style="138" customWidth="1"/>
    <col min="7693" max="7693" width="11.28515625" style="138" customWidth="1"/>
    <col min="7694" max="7694" width="9.28515625" style="138" customWidth="1"/>
    <col min="7695" max="7695" width="11.28515625" style="138" customWidth="1"/>
    <col min="7696" max="7936" width="9.140625" style="138"/>
    <col min="7937" max="7937" width="1.7109375" style="138" customWidth="1"/>
    <col min="7938" max="7938" width="16.7109375" style="138" customWidth="1"/>
    <col min="7939" max="7939" width="45.7109375" style="138" customWidth="1"/>
    <col min="7940" max="7942" width="10.7109375" style="138" customWidth="1"/>
    <col min="7943" max="7945" width="1.7109375" style="138" customWidth="1"/>
    <col min="7946" max="7946" width="9.28515625" style="138" customWidth="1"/>
    <col min="7947" max="7947" width="11.28515625" style="138" customWidth="1"/>
    <col min="7948" max="7948" width="9.28515625" style="138" customWidth="1"/>
    <col min="7949" max="7949" width="11.28515625" style="138" customWidth="1"/>
    <col min="7950" max="7950" width="9.28515625" style="138" customWidth="1"/>
    <col min="7951" max="7951" width="11.28515625" style="138" customWidth="1"/>
    <col min="7952" max="8192" width="9.140625" style="138"/>
    <col min="8193" max="8193" width="1.7109375" style="138" customWidth="1"/>
    <col min="8194" max="8194" width="16.7109375" style="138" customWidth="1"/>
    <col min="8195" max="8195" width="45.7109375" style="138" customWidth="1"/>
    <col min="8196" max="8198" width="10.7109375" style="138" customWidth="1"/>
    <col min="8199" max="8201" width="1.7109375" style="138" customWidth="1"/>
    <col min="8202" max="8202" width="9.28515625" style="138" customWidth="1"/>
    <col min="8203" max="8203" width="11.28515625" style="138" customWidth="1"/>
    <col min="8204" max="8204" width="9.28515625" style="138" customWidth="1"/>
    <col min="8205" max="8205" width="11.28515625" style="138" customWidth="1"/>
    <col min="8206" max="8206" width="9.28515625" style="138" customWidth="1"/>
    <col min="8207" max="8207" width="11.28515625" style="138" customWidth="1"/>
    <col min="8208" max="8448" width="9.140625" style="138"/>
    <col min="8449" max="8449" width="1.7109375" style="138" customWidth="1"/>
    <col min="8450" max="8450" width="16.7109375" style="138" customWidth="1"/>
    <col min="8451" max="8451" width="45.7109375" style="138" customWidth="1"/>
    <col min="8452" max="8454" width="10.7109375" style="138" customWidth="1"/>
    <col min="8455" max="8457" width="1.7109375" style="138" customWidth="1"/>
    <col min="8458" max="8458" width="9.28515625" style="138" customWidth="1"/>
    <col min="8459" max="8459" width="11.28515625" style="138" customWidth="1"/>
    <col min="8460" max="8460" width="9.28515625" style="138" customWidth="1"/>
    <col min="8461" max="8461" width="11.28515625" style="138" customWidth="1"/>
    <col min="8462" max="8462" width="9.28515625" style="138" customWidth="1"/>
    <col min="8463" max="8463" width="11.28515625" style="138" customWidth="1"/>
    <col min="8464" max="8704" width="9.140625" style="138"/>
    <col min="8705" max="8705" width="1.7109375" style="138" customWidth="1"/>
    <col min="8706" max="8706" width="16.7109375" style="138" customWidth="1"/>
    <col min="8707" max="8707" width="45.7109375" style="138" customWidth="1"/>
    <col min="8708" max="8710" width="10.7109375" style="138" customWidth="1"/>
    <col min="8711" max="8713" width="1.7109375" style="138" customWidth="1"/>
    <col min="8714" max="8714" width="9.28515625" style="138" customWidth="1"/>
    <col min="8715" max="8715" width="11.28515625" style="138" customWidth="1"/>
    <col min="8716" max="8716" width="9.28515625" style="138" customWidth="1"/>
    <col min="8717" max="8717" width="11.28515625" style="138" customWidth="1"/>
    <col min="8718" max="8718" width="9.28515625" style="138" customWidth="1"/>
    <col min="8719" max="8719" width="11.28515625" style="138" customWidth="1"/>
    <col min="8720" max="8960" width="9.140625" style="138"/>
    <col min="8961" max="8961" width="1.7109375" style="138" customWidth="1"/>
    <col min="8962" max="8962" width="16.7109375" style="138" customWidth="1"/>
    <col min="8963" max="8963" width="45.7109375" style="138" customWidth="1"/>
    <col min="8964" max="8966" width="10.7109375" style="138" customWidth="1"/>
    <col min="8967" max="8969" width="1.7109375" style="138" customWidth="1"/>
    <col min="8970" max="8970" width="9.28515625" style="138" customWidth="1"/>
    <col min="8971" max="8971" width="11.28515625" style="138" customWidth="1"/>
    <col min="8972" max="8972" width="9.28515625" style="138" customWidth="1"/>
    <col min="8973" max="8973" width="11.28515625" style="138" customWidth="1"/>
    <col min="8974" max="8974" width="9.28515625" style="138" customWidth="1"/>
    <col min="8975" max="8975" width="11.28515625" style="138" customWidth="1"/>
    <col min="8976" max="9216" width="9.140625" style="138"/>
    <col min="9217" max="9217" width="1.7109375" style="138" customWidth="1"/>
    <col min="9218" max="9218" width="16.7109375" style="138" customWidth="1"/>
    <col min="9219" max="9219" width="45.7109375" style="138" customWidth="1"/>
    <col min="9220" max="9222" width="10.7109375" style="138" customWidth="1"/>
    <col min="9223" max="9225" width="1.7109375" style="138" customWidth="1"/>
    <col min="9226" max="9226" width="9.28515625" style="138" customWidth="1"/>
    <col min="9227" max="9227" width="11.28515625" style="138" customWidth="1"/>
    <col min="9228" max="9228" width="9.28515625" style="138" customWidth="1"/>
    <col min="9229" max="9229" width="11.28515625" style="138" customWidth="1"/>
    <col min="9230" max="9230" width="9.28515625" style="138" customWidth="1"/>
    <col min="9231" max="9231" width="11.28515625" style="138" customWidth="1"/>
    <col min="9232" max="9472" width="9.140625" style="138"/>
    <col min="9473" max="9473" width="1.7109375" style="138" customWidth="1"/>
    <col min="9474" max="9474" width="16.7109375" style="138" customWidth="1"/>
    <col min="9475" max="9475" width="45.7109375" style="138" customWidth="1"/>
    <col min="9476" max="9478" width="10.7109375" style="138" customWidth="1"/>
    <col min="9479" max="9481" width="1.7109375" style="138" customWidth="1"/>
    <col min="9482" max="9482" width="9.28515625" style="138" customWidth="1"/>
    <col min="9483" max="9483" width="11.28515625" style="138" customWidth="1"/>
    <col min="9484" max="9484" width="9.28515625" style="138" customWidth="1"/>
    <col min="9485" max="9485" width="11.28515625" style="138" customWidth="1"/>
    <col min="9486" max="9486" width="9.28515625" style="138" customWidth="1"/>
    <col min="9487" max="9487" width="11.28515625" style="138" customWidth="1"/>
    <col min="9488" max="9728" width="9.140625" style="138"/>
    <col min="9729" max="9729" width="1.7109375" style="138" customWidth="1"/>
    <col min="9730" max="9730" width="16.7109375" style="138" customWidth="1"/>
    <col min="9731" max="9731" width="45.7109375" style="138" customWidth="1"/>
    <col min="9732" max="9734" width="10.7109375" style="138" customWidth="1"/>
    <col min="9735" max="9737" width="1.7109375" style="138" customWidth="1"/>
    <col min="9738" max="9738" width="9.28515625" style="138" customWidth="1"/>
    <col min="9739" max="9739" width="11.28515625" style="138" customWidth="1"/>
    <col min="9740" max="9740" width="9.28515625" style="138" customWidth="1"/>
    <col min="9741" max="9741" width="11.28515625" style="138" customWidth="1"/>
    <col min="9742" max="9742" width="9.28515625" style="138" customWidth="1"/>
    <col min="9743" max="9743" width="11.28515625" style="138" customWidth="1"/>
    <col min="9744" max="9984" width="9.140625" style="138"/>
    <col min="9985" max="9985" width="1.7109375" style="138" customWidth="1"/>
    <col min="9986" max="9986" width="16.7109375" style="138" customWidth="1"/>
    <col min="9987" max="9987" width="45.7109375" style="138" customWidth="1"/>
    <col min="9988" max="9990" width="10.7109375" style="138" customWidth="1"/>
    <col min="9991" max="9993" width="1.7109375" style="138" customWidth="1"/>
    <col min="9994" max="9994" width="9.28515625" style="138" customWidth="1"/>
    <col min="9995" max="9995" width="11.28515625" style="138" customWidth="1"/>
    <col min="9996" max="9996" width="9.28515625" style="138" customWidth="1"/>
    <col min="9997" max="9997" width="11.28515625" style="138" customWidth="1"/>
    <col min="9998" max="9998" width="9.28515625" style="138" customWidth="1"/>
    <col min="9999" max="9999" width="11.28515625" style="138" customWidth="1"/>
    <col min="10000" max="10240" width="9.140625" style="138"/>
    <col min="10241" max="10241" width="1.7109375" style="138" customWidth="1"/>
    <col min="10242" max="10242" width="16.7109375" style="138" customWidth="1"/>
    <col min="10243" max="10243" width="45.7109375" style="138" customWidth="1"/>
    <col min="10244" max="10246" width="10.7109375" style="138" customWidth="1"/>
    <col min="10247" max="10249" width="1.7109375" style="138" customWidth="1"/>
    <col min="10250" max="10250" width="9.28515625" style="138" customWidth="1"/>
    <col min="10251" max="10251" width="11.28515625" style="138" customWidth="1"/>
    <col min="10252" max="10252" width="9.28515625" style="138" customWidth="1"/>
    <col min="10253" max="10253" width="11.28515625" style="138" customWidth="1"/>
    <col min="10254" max="10254" width="9.28515625" style="138" customWidth="1"/>
    <col min="10255" max="10255" width="11.28515625" style="138" customWidth="1"/>
    <col min="10256" max="10496" width="9.140625" style="138"/>
    <col min="10497" max="10497" width="1.7109375" style="138" customWidth="1"/>
    <col min="10498" max="10498" width="16.7109375" style="138" customWidth="1"/>
    <col min="10499" max="10499" width="45.7109375" style="138" customWidth="1"/>
    <col min="10500" max="10502" width="10.7109375" style="138" customWidth="1"/>
    <col min="10503" max="10505" width="1.7109375" style="138" customWidth="1"/>
    <col min="10506" max="10506" width="9.28515625" style="138" customWidth="1"/>
    <col min="10507" max="10507" width="11.28515625" style="138" customWidth="1"/>
    <col min="10508" max="10508" width="9.28515625" style="138" customWidth="1"/>
    <col min="10509" max="10509" width="11.28515625" style="138" customWidth="1"/>
    <col min="10510" max="10510" width="9.28515625" style="138" customWidth="1"/>
    <col min="10511" max="10511" width="11.28515625" style="138" customWidth="1"/>
    <col min="10512" max="10752" width="9.140625" style="138"/>
    <col min="10753" max="10753" width="1.7109375" style="138" customWidth="1"/>
    <col min="10754" max="10754" width="16.7109375" style="138" customWidth="1"/>
    <col min="10755" max="10755" width="45.7109375" style="138" customWidth="1"/>
    <col min="10756" max="10758" width="10.7109375" style="138" customWidth="1"/>
    <col min="10759" max="10761" width="1.7109375" style="138" customWidth="1"/>
    <col min="10762" max="10762" width="9.28515625" style="138" customWidth="1"/>
    <col min="10763" max="10763" width="11.28515625" style="138" customWidth="1"/>
    <col min="10764" max="10764" width="9.28515625" style="138" customWidth="1"/>
    <col min="10765" max="10765" width="11.28515625" style="138" customWidth="1"/>
    <col min="10766" max="10766" width="9.28515625" style="138" customWidth="1"/>
    <col min="10767" max="10767" width="11.28515625" style="138" customWidth="1"/>
    <col min="10768" max="11008" width="9.140625" style="138"/>
    <col min="11009" max="11009" width="1.7109375" style="138" customWidth="1"/>
    <col min="11010" max="11010" width="16.7109375" style="138" customWidth="1"/>
    <col min="11011" max="11011" width="45.7109375" style="138" customWidth="1"/>
    <col min="11012" max="11014" width="10.7109375" style="138" customWidth="1"/>
    <col min="11015" max="11017" width="1.7109375" style="138" customWidth="1"/>
    <col min="11018" max="11018" width="9.28515625" style="138" customWidth="1"/>
    <col min="11019" max="11019" width="11.28515625" style="138" customWidth="1"/>
    <col min="11020" max="11020" width="9.28515625" style="138" customWidth="1"/>
    <col min="11021" max="11021" width="11.28515625" style="138" customWidth="1"/>
    <col min="11022" max="11022" width="9.28515625" style="138" customWidth="1"/>
    <col min="11023" max="11023" width="11.28515625" style="138" customWidth="1"/>
    <col min="11024" max="11264" width="9.140625" style="138"/>
    <col min="11265" max="11265" width="1.7109375" style="138" customWidth="1"/>
    <col min="11266" max="11266" width="16.7109375" style="138" customWidth="1"/>
    <col min="11267" max="11267" width="45.7109375" style="138" customWidth="1"/>
    <col min="11268" max="11270" width="10.7109375" style="138" customWidth="1"/>
    <col min="11271" max="11273" width="1.7109375" style="138" customWidth="1"/>
    <col min="11274" max="11274" width="9.28515625" style="138" customWidth="1"/>
    <col min="11275" max="11275" width="11.28515625" style="138" customWidth="1"/>
    <col min="11276" max="11276" width="9.28515625" style="138" customWidth="1"/>
    <col min="11277" max="11277" width="11.28515625" style="138" customWidth="1"/>
    <col min="11278" max="11278" width="9.28515625" style="138" customWidth="1"/>
    <col min="11279" max="11279" width="11.28515625" style="138" customWidth="1"/>
    <col min="11280" max="11520" width="9.140625" style="138"/>
    <col min="11521" max="11521" width="1.7109375" style="138" customWidth="1"/>
    <col min="11522" max="11522" width="16.7109375" style="138" customWidth="1"/>
    <col min="11523" max="11523" width="45.7109375" style="138" customWidth="1"/>
    <col min="11524" max="11526" width="10.7109375" style="138" customWidth="1"/>
    <col min="11527" max="11529" width="1.7109375" style="138" customWidth="1"/>
    <col min="11530" max="11530" width="9.28515625" style="138" customWidth="1"/>
    <col min="11531" max="11531" width="11.28515625" style="138" customWidth="1"/>
    <col min="11532" max="11532" width="9.28515625" style="138" customWidth="1"/>
    <col min="11533" max="11533" width="11.28515625" style="138" customWidth="1"/>
    <col min="11534" max="11534" width="9.28515625" style="138" customWidth="1"/>
    <col min="11535" max="11535" width="11.28515625" style="138" customWidth="1"/>
    <col min="11536" max="11776" width="9.140625" style="138"/>
    <col min="11777" max="11777" width="1.7109375" style="138" customWidth="1"/>
    <col min="11778" max="11778" width="16.7109375" style="138" customWidth="1"/>
    <col min="11779" max="11779" width="45.7109375" style="138" customWidth="1"/>
    <col min="11780" max="11782" width="10.7109375" style="138" customWidth="1"/>
    <col min="11783" max="11785" width="1.7109375" style="138" customWidth="1"/>
    <col min="11786" max="11786" width="9.28515625" style="138" customWidth="1"/>
    <col min="11787" max="11787" width="11.28515625" style="138" customWidth="1"/>
    <col min="11788" max="11788" width="9.28515625" style="138" customWidth="1"/>
    <col min="11789" max="11789" width="11.28515625" style="138" customWidth="1"/>
    <col min="11790" max="11790" width="9.28515625" style="138" customWidth="1"/>
    <col min="11791" max="11791" width="11.28515625" style="138" customWidth="1"/>
    <col min="11792" max="12032" width="9.140625" style="138"/>
    <col min="12033" max="12033" width="1.7109375" style="138" customWidth="1"/>
    <col min="12034" max="12034" width="16.7109375" style="138" customWidth="1"/>
    <col min="12035" max="12035" width="45.7109375" style="138" customWidth="1"/>
    <col min="12036" max="12038" width="10.7109375" style="138" customWidth="1"/>
    <col min="12039" max="12041" width="1.7109375" style="138" customWidth="1"/>
    <col min="12042" max="12042" width="9.28515625" style="138" customWidth="1"/>
    <col min="12043" max="12043" width="11.28515625" style="138" customWidth="1"/>
    <col min="12044" max="12044" width="9.28515625" style="138" customWidth="1"/>
    <col min="12045" max="12045" width="11.28515625" style="138" customWidth="1"/>
    <col min="12046" max="12046" width="9.28515625" style="138" customWidth="1"/>
    <col min="12047" max="12047" width="11.28515625" style="138" customWidth="1"/>
    <col min="12048" max="12288" width="9.140625" style="138"/>
    <col min="12289" max="12289" width="1.7109375" style="138" customWidth="1"/>
    <col min="12290" max="12290" width="16.7109375" style="138" customWidth="1"/>
    <col min="12291" max="12291" width="45.7109375" style="138" customWidth="1"/>
    <col min="12292" max="12294" width="10.7109375" style="138" customWidth="1"/>
    <col min="12295" max="12297" width="1.7109375" style="138" customWidth="1"/>
    <col min="12298" max="12298" width="9.28515625" style="138" customWidth="1"/>
    <col min="12299" max="12299" width="11.28515625" style="138" customWidth="1"/>
    <col min="12300" max="12300" width="9.28515625" style="138" customWidth="1"/>
    <col min="12301" max="12301" width="11.28515625" style="138" customWidth="1"/>
    <col min="12302" max="12302" width="9.28515625" style="138" customWidth="1"/>
    <col min="12303" max="12303" width="11.28515625" style="138" customWidth="1"/>
    <col min="12304" max="12544" width="9.140625" style="138"/>
    <col min="12545" max="12545" width="1.7109375" style="138" customWidth="1"/>
    <col min="12546" max="12546" width="16.7109375" style="138" customWidth="1"/>
    <col min="12547" max="12547" width="45.7109375" style="138" customWidth="1"/>
    <col min="12548" max="12550" width="10.7109375" style="138" customWidth="1"/>
    <col min="12551" max="12553" width="1.7109375" style="138" customWidth="1"/>
    <col min="12554" max="12554" width="9.28515625" style="138" customWidth="1"/>
    <col min="12555" max="12555" width="11.28515625" style="138" customWidth="1"/>
    <col min="12556" max="12556" width="9.28515625" style="138" customWidth="1"/>
    <col min="12557" max="12557" width="11.28515625" style="138" customWidth="1"/>
    <col min="12558" max="12558" width="9.28515625" style="138" customWidth="1"/>
    <col min="12559" max="12559" width="11.28515625" style="138" customWidth="1"/>
    <col min="12560" max="12800" width="9.140625" style="138"/>
    <col min="12801" max="12801" width="1.7109375" style="138" customWidth="1"/>
    <col min="12802" max="12802" width="16.7109375" style="138" customWidth="1"/>
    <col min="12803" max="12803" width="45.7109375" style="138" customWidth="1"/>
    <col min="12804" max="12806" width="10.7109375" style="138" customWidth="1"/>
    <col min="12807" max="12809" width="1.7109375" style="138" customWidth="1"/>
    <col min="12810" max="12810" width="9.28515625" style="138" customWidth="1"/>
    <col min="12811" max="12811" width="11.28515625" style="138" customWidth="1"/>
    <col min="12812" max="12812" width="9.28515625" style="138" customWidth="1"/>
    <col min="12813" max="12813" width="11.28515625" style="138" customWidth="1"/>
    <col min="12814" max="12814" width="9.28515625" style="138" customWidth="1"/>
    <col min="12815" max="12815" width="11.28515625" style="138" customWidth="1"/>
    <col min="12816" max="13056" width="9.140625" style="138"/>
    <col min="13057" max="13057" width="1.7109375" style="138" customWidth="1"/>
    <col min="13058" max="13058" width="16.7109375" style="138" customWidth="1"/>
    <col min="13059" max="13059" width="45.7109375" style="138" customWidth="1"/>
    <col min="13060" max="13062" width="10.7109375" style="138" customWidth="1"/>
    <col min="13063" max="13065" width="1.7109375" style="138" customWidth="1"/>
    <col min="13066" max="13066" width="9.28515625" style="138" customWidth="1"/>
    <col min="13067" max="13067" width="11.28515625" style="138" customWidth="1"/>
    <col min="13068" max="13068" width="9.28515625" style="138" customWidth="1"/>
    <col min="13069" max="13069" width="11.28515625" style="138" customWidth="1"/>
    <col min="13070" max="13070" width="9.28515625" style="138" customWidth="1"/>
    <col min="13071" max="13071" width="11.28515625" style="138" customWidth="1"/>
    <col min="13072" max="13312" width="9.140625" style="138"/>
    <col min="13313" max="13313" width="1.7109375" style="138" customWidth="1"/>
    <col min="13314" max="13314" width="16.7109375" style="138" customWidth="1"/>
    <col min="13315" max="13315" width="45.7109375" style="138" customWidth="1"/>
    <col min="13316" max="13318" width="10.7109375" style="138" customWidth="1"/>
    <col min="13319" max="13321" width="1.7109375" style="138" customWidth="1"/>
    <col min="13322" max="13322" width="9.28515625" style="138" customWidth="1"/>
    <col min="13323" max="13323" width="11.28515625" style="138" customWidth="1"/>
    <col min="13324" max="13324" width="9.28515625" style="138" customWidth="1"/>
    <col min="13325" max="13325" width="11.28515625" style="138" customWidth="1"/>
    <col min="13326" max="13326" width="9.28515625" style="138" customWidth="1"/>
    <col min="13327" max="13327" width="11.28515625" style="138" customWidth="1"/>
    <col min="13328" max="13568" width="9.140625" style="138"/>
    <col min="13569" max="13569" width="1.7109375" style="138" customWidth="1"/>
    <col min="13570" max="13570" width="16.7109375" style="138" customWidth="1"/>
    <col min="13571" max="13571" width="45.7109375" style="138" customWidth="1"/>
    <col min="13572" max="13574" width="10.7109375" style="138" customWidth="1"/>
    <col min="13575" max="13577" width="1.7109375" style="138" customWidth="1"/>
    <col min="13578" max="13578" width="9.28515625" style="138" customWidth="1"/>
    <col min="13579" max="13579" width="11.28515625" style="138" customWidth="1"/>
    <col min="13580" max="13580" width="9.28515625" style="138" customWidth="1"/>
    <col min="13581" max="13581" width="11.28515625" style="138" customWidth="1"/>
    <col min="13582" max="13582" width="9.28515625" style="138" customWidth="1"/>
    <col min="13583" max="13583" width="11.28515625" style="138" customWidth="1"/>
    <col min="13584" max="13824" width="9.140625" style="138"/>
    <col min="13825" max="13825" width="1.7109375" style="138" customWidth="1"/>
    <col min="13826" max="13826" width="16.7109375" style="138" customWidth="1"/>
    <col min="13827" max="13827" width="45.7109375" style="138" customWidth="1"/>
    <col min="13828" max="13830" width="10.7109375" style="138" customWidth="1"/>
    <col min="13831" max="13833" width="1.7109375" style="138" customWidth="1"/>
    <col min="13834" max="13834" width="9.28515625" style="138" customWidth="1"/>
    <col min="13835" max="13835" width="11.28515625" style="138" customWidth="1"/>
    <col min="13836" max="13836" width="9.28515625" style="138" customWidth="1"/>
    <col min="13837" max="13837" width="11.28515625" style="138" customWidth="1"/>
    <col min="13838" max="13838" width="9.28515625" style="138" customWidth="1"/>
    <col min="13839" max="13839" width="11.28515625" style="138" customWidth="1"/>
    <col min="13840" max="14080" width="9.140625" style="138"/>
    <col min="14081" max="14081" width="1.7109375" style="138" customWidth="1"/>
    <col min="14082" max="14082" width="16.7109375" style="138" customWidth="1"/>
    <col min="14083" max="14083" width="45.7109375" style="138" customWidth="1"/>
    <col min="14084" max="14086" width="10.7109375" style="138" customWidth="1"/>
    <col min="14087" max="14089" width="1.7109375" style="138" customWidth="1"/>
    <col min="14090" max="14090" width="9.28515625" style="138" customWidth="1"/>
    <col min="14091" max="14091" width="11.28515625" style="138" customWidth="1"/>
    <col min="14092" max="14092" width="9.28515625" style="138" customWidth="1"/>
    <col min="14093" max="14093" width="11.28515625" style="138" customWidth="1"/>
    <col min="14094" max="14094" width="9.28515625" style="138" customWidth="1"/>
    <col min="14095" max="14095" width="11.28515625" style="138" customWidth="1"/>
    <col min="14096" max="14336" width="9.140625" style="138"/>
    <col min="14337" max="14337" width="1.7109375" style="138" customWidth="1"/>
    <col min="14338" max="14338" width="16.7109375" style="138" customWidth="1"/>
    <col min="14339" max="14339" width="45.7109375" style="138" customWidth="1"/>
    <col min="14340" max="14342" width="10.7109375" style="138" customWidth="1"/>
    <col min="14343" max="14345" width="1.7109375" style="138" customWidth="1"/>
    <col min="14346" max="14346" width="9.28515625" style="138" customWidth="1"/>
    <col min="14347" max="14347" width="11.28515625" style="138" customWidth="1"/>
    <col min="14348" max="14348" width="9.28515625" style="138" customWidth="1"/>
    <col min="14349" max="14349" width="11.28515625" style="138" customWidth="1"/>
    <col min="14350" max="14350" width="9.28515625" style="138" customWidth="1"/>
    <col min="14351" max="14351" width="11.28515625" style="138" customWidth="1"/>
    <col min="14352" max="14592" width="9.140625" style="138"/>
    <col min="14593" max="14593" width="1.7109375" style="138" customWidth="1"/>
    <col min="14594" max="14594" width="16.7109375" style="138" customWidth="1"/>
    <col min="14595" max="14595" width="45.7109375" style="138" customWidth="1"/>
    <col min="14596" max="14598" width="10.7109375" style="138" customWidth="1"/>
    <col min="14599" max="14601" width="1.7109375" style="138" customWidth="1"/>
    <col min="14602" max="14602" width="9.28515625" style="138" customWidth="1"/>
    <col min="14603" max="14603" width="11.28515625" style="138" customWidth="1"/>
    <col min="14604" max="14604" width="9.28515625" style="138" customWidth="1"/>
    <col min="14605" max="14605" width="11.28515625" style="138" customWidth="1"/>
    <col min="14606" max="14606" width="9.28515625" style="138" customWidth="1"/>
    <col min="14607" max="14607" width="11.28515625" style="138" customWidth="1"/>
    <col min="14608" max="14848" width="9.140625" style="138"/>
    <col min="14849" max="14849" width="1.7109375" style="138" customWidth="1"/>
    <col min="14850" max="14850" width="16.7109375" style="138" customWidth="1"/>
    <col min="14851" max="14851" width="45.7109375" style="138" customWidth="1"/>
    <col min="14852" max="14854" width="10.7109375" style="138" customWidth="1"/>
    <col min="14855" max="14857" width="1.7109375" style="138" customWidth="1"/>
    <col min="14858" max="14858" width="9.28515625" style="138" customWidth="1"/>
    <col min="14859" max="14859" width="11.28515625" style="138" customWidth="1"/>
    <col min="14860" max="14860" width="9.28515625" style="138" customWidth="1"/>
    <col min="14861" max="14861" width="11.28515625" style="138" customWidth="1"/>
    <col min="14862" max="14862" width="9.28515625" style="138" customWidth="1"/>
    <col min="14863" max="14863" width="11.28515625" style="138" customWidth="1"/>
    <col min="14864" max="15104" width="9.140625" style="138"/>
    <col min="15105" max="15105" width="1.7109375" style="138" customWidth="1"/>
    <col min="15106" max="15106" width="16.7109375" style="138" customWidth="1"/>
    <col min="15107" max="15107" width="45.7109375" style="138" customWidth="1"/>
    <col min="15108" max="15110" width="10.7109375" style="138" customWidth="1"/>
    <col min="15111" max="15113" width="1.7109375" style="138" customWidth="1"/>
    <col min="15114" max="15114" width="9.28515625" style="138" customWidth="1"/>
    <col min="15115" max="15115" width="11.28515625" style="138" customWidth="1"/>
    <col min="15116" max="15116" width="9.28515625" style="138" customWidth="1"/>
    <col min="15117" max="15117" width="11.28515625" style="138" customWidth="1"/>
    <col min="15118" max="15118" width="9.28515625" style="138" customWidth="1"/>
    <col min="15119" max="15119" width="11.28515625" style="138" customWidth="1"/>
    <col min="15120" max="15360" width="9.140625" style="138"/>
    <col min="15361" max="15361" width="1.7109375" style="138" customWidth="1"/>
    <col min="15362" max="15362" width="16.7109375" style="138" customWidth="1"/>
    <col min="15363" max="15363" width="45.7109375" style="138" customWidth="1"/>
    <col min="15364" max="15366" width="10.7109375" style="138" customWidth="1"/>
    <col min="15367" max="15369" width="1.7109375" style="138" customWidth="1"/>
    <col min="15370" max="15370" width="9.28515625" style="138" customWidth="1"/>
    <col min="15371" max="15371" width="11.28515625" style="138" customWidth="1"/>
    <col min="15372" max="15372" width="9.28515625" style="138" customWidth="1"/>
    <col min="15373" max="15373" width="11.28515625" style="138" customWidth="1"/>
    <col min="15374" max="15374" width="9.28515625" style="138" customWidth="1"/>
    <col min="15375" max="15375" width="11.28515625" style="138" customWidth="1"/>
    <col min="15376" max="15616" width="9.140625" style="138"/>
    <col min="15617" max="15617" width="1.7109375" style="138" customWidth="1"/>
    <col min="15618" max="15618" width="16.7109375" style="138" customWidth="1"/>
    <col min="15619" max="15619" width="45.7109375" style="138" customWidth="1"/>
    <col min="15620" max="15622" width="10.7109375" style="138" customWidth="1"/>
    <col min="15623" max="15625" width="1.7109375" style="138" customWidth="1"/>
    <col min="15626" max="15626" width="9.28515625" style="138" customWidth="1"/>
    <col min="15627" max="15627" width="11.28515625" style="138" customWidth="1"/>
    <col min="15628" max="15628" width="9.28515625" style="138" customWidth="1"/>
    <col min="15629" max="15629" width="11.28515625" style="138" customWidth="1"/>
    <col min="15630" max="15630" width="9.28515625" style="138" customWidth="1"/>
    <col min="15631" max="15631" width="11.28515625" style="138" customWidth="1"/>
    <col min="15632" max="15872" width="9.140625" style="138"/>
    <col min="15873" max="15873" width="1.7109375" style="138" customWidth="1"/>
    <col min="15874" max="15874" width="16.7109375" style="138" customWidth="1"/>
    <col min="15875" max="15875" width="45.7109375" style="138" customWidth="1"/>
    <col min="15876" max="15878" width="10.7109375" style="138" customWidth="1"/>
    <col min="15879" max="15881" width="1.7109375" style="138" customWidth="1"/>
    <col min="15882" max="15882" width="9.28515625" style="138" customWidth="1"/>
    <col min="15883" max="15883" width="11.28515625" style="138" customWidth="1"/>
    <col min="15884" max="15884" width="9.28515625" style="138" customWidth="1"/>
    <col min="15885" max="15885" width="11.28515625" style="138" customWidth="1"/>
    <col min="15886" max="15886" width="9.28515625" style="138" customWidth="1"/>
    <col min="15887" max="15887" width="11.28515625" style="138" customWidth="1"/>
    <col min="15888" max="16128" width="9.140625" style="138"/>
    <col min="16129" max="16129" width="1.7109375" style="138" customWidth="1"/>
    <col min="16130" max="16130" width="16.7109375" style="138" customWidth="1"/>
    <col min="16131" max="16131" width="45.7109375" style="138" customWidth="1"/>
    <col min="16132" max="16134" width="10.7109375" style="138" customWidth="1"/>
    <col min="16135" max="16137" width="1.7109375" style="138" customWidth="1"/>
    <col min="16138" max="16138" width="9.28515625" style="138" customWidth="1"/>
    <col min="16139" max="16139" width="11.28515625" style="138" customWidth="1"/>
    <col min="16140" max="16140" width="9.28515625" style="138" customWidth="1"/>
    <col min="16141" max="16141" width="11.28515625" style="138" customWidth="1"/>
    <col min="16142" max="16142" width="9.28515625" style="138" customWidth="1"/>
    <col min="16143" max="16143" width="11.28515625" style="138" customWidth="1"/>
    <col min="16144" max="16384" width="9.140625" style="138"/>
  </cols>
  <sheetData>
    <row r="1" spans="1:15" ht="12.75" customHeight="1">
      <c r="A1" s="170"/>
      <c r="B1" s="187" t="s">
        <v>213</v>
      </c>
      <c r="C1" s="187"/>
      <c r="D1" s="187"/>
      <c r="E1" s="187"/>
      <c r="F1" s="187"/>
      <c r="G1" s="187"/>
      <c r="H1" s="171"/>
      <c r="I1" s="171"/>
      <c r="J1" s="171"/>
      <c r="K1" s="188" t="s">
        <v>30</v>
      </c>
      <c r="L1" s="188"/>
      <c r="M1" s="172"/>
      <c r="N1" s="172"/>
      <c r="O1" s="172"/>
    </row>
    <row r="2" spans="1:15" ht="12.75" customHeight="1">
      <c r="A2" s="170"/>
      <c r="B2" s="171"/>
      <c r="C2" s="171"/>
      <c r="D2" s="171"/>
      <c r="E2" s="171"/>
      <c r="F2" s="171"/>
      <c r="G2" s="171"/>
      <c r="H2" s="171"/>
      <c r="I2" s="171"/>
      <c r="J2" s="171"/>
      <c r="K2" s="188"/>
      <c r="L2" s="188"/>
      <c r="M2" s="170"/>
      <c r="N2" s="170"/>
      <c r="O2" s="172"/>
    </row>
    <row r="3" spans="1:15" ht="12.75" customHeight="1">
      <c r="A3" s="170"/>
      <c r="B3" s="173"/>
      <c r="C3" s="173"/>
      <c r="D3" s="173"/>
      <c r="E3" s="173"/>
      <c r="F3" s="173"/>
      <c r="G3" s="173"/>
      <c r="H3" s="173"/>
      <c r="I3" s="173"/>
      <c r="J3" s="174"/>
      <c r="K3" s="175"/>
      <c r="L3" s="175"/>
      <c r="M3" s="170"/>
      <c r="N3" s="170"/>
      <c r="O3" s="172"/>
    </row>
    <row r="4" spans="1:15">
      <c r="A4" s="170"/>
      <c r="B4" s="170"/>
      <c r="C4" s="170"/>
      <c r="D4" s="176"/>
      <c r="E4" s="176"/>
      <c r="F4" s="176"/>
      <c r="G4" s="176"/>
      <c r="H4" s="176"/>
      <c r="I4" s="176"/>
      <c r="J4" s="176"/>
      <c r="K4" s="189" t="s">
        <v>270</v>
      </c>
      <c r="L4" s="189"/>
      <c r="M4" s="170"/>
      <c r="N4" s="170"/>
      <c r="O4" s="170"/>
    </row>
    <row r="5" spans="1:15">
      <c r="A5" s="170"/>
      <c r="B5" s="170"/>
      <c r="C5" s="170"/>
      <c r="D5" s="176"/>
      <c r="E5" s="176"/>
      <c r="F5" s="176"/>
      <c r="G5" s="176"/>
      <c r="H5" s="176"/>
      <c r="I5" s="176"/>
      <c r="J5" s="176"/>
      <c r="K5" s="170"/>
      <c r="L5" s="170"/>
      <c r="M5" s="170"/>
      <c r="N5" s="170"/>
      <c r="O5" s="170"/>
    </row>
    <row r="6" spans="1:15">
      <c r="A6" s="170"/>
      <c r="B6" s="170"/>
      <c r="C6" s="170"/>
      <c r="D6" s="176"/>
      <c r="E6" s="176"/>
      <c r="F6" s="176"/>
      <c r="G6" s="176"/>
      <c r="H6" s="176"/>
      <c r="I6" s="176"/>
      <c r="J6" s="176"/>
      <c r="K6" s="170"/>
      <c r="L6" s="170"/>
      <c r="M6" s="170"/>
      <c r="N6" s="170"/>
      <c r="O6" s="170"/>
    </row>
    <row r="7" spans="1:15">
      <c r="A7" s="170"/>
      <c r="B7" s="170"/>
      <c r="C7" s="170"/>
      <c r="D7" s="176"/>
      <c r="E7" s="176"/>
      <c r="F7" s="176"/>
      <c r="G7" s="176"/>
      <c r="H7" s="176"/>
      <c r="I7" s="176"/>
      <c r="J7" s="176"/>
      <c r="K7" s="170"/>
      <c r="L7" s="170"/>
      <c r="M7" s="170"/>
      <c r="N7" s="170"/>
      <c r="O7" s="170"/>
    </row>
    <row r="8" spans="1:15">
      <c r="A8" s="170"/>
      <c r="B8" s="170"/>
      <c r="C8" s="170"/>
      <c r="D8" s="176"/>
      <c r="E8" s="176"/>
      <c r="F8" s="176"/>
      <c r="G8" s="176"/>
      <c r="H8" s="176"/>
      <c r="I8" s="176"/>
      <c r="J8" s="176"/>
      <c r="K8" s="170"/>
      <c r="L8" s="170"/>
      <c r="M8" s="170"/>
      <c r="N8" s="170"/>
      <c r="O8" s="170"/>
    </row>
    <row r="9" spans="1:15">
      <c r="A9" s="170"/>
      <c r="B9" s="170"/>
      <c r="C9" s="170"/>
      <c r="D9" s="176"/>
      <c r="E9" s="176"/>
      <c r="F9" s="176"/>
      <c r="G9" s="176"/>
      <c r="H9" s="176"/>
      <c r="I9" s="176"/>
      <c r="J9" s="176"/>
      <c r="K9" s="170"/>
      <c r="L9" s="170"/>
      <c r="M9" s="170"/>
      <c r="N9" s="170"/>
      <c r="O9" s="170"/>
    </row>
    <row r="10" spans="1:15">
      <c r="A10" s="170"/>
      <c r="B10" s="170"/>
      <c r="C10" s="170"/>
      <c r="D10" s="176"/>
      <c r="E10" s="176"/>
      <c r="F10" s="176"/>
      <c r="G10" s="176"/>
      <c r="H10" s="176"/>
      <c r="I10" s="176"/>
      <c r="J10" s="176"/>
      <c r="K10" s="170"/>
      <c r="L10" s="170"/>
      <c r="M10" s="170"/>
      <c r="N10" s="170"/>
      <c r="O10" s="170"/>
    </row>
    <row r="11" spans="1:15">
      <c r="A11" s="170"/>
      <c r="B11" s="170"/>
      <c r="C11" s="170"/>
      <c r="D11" s="176"/>
      <c r="E11" s="176"/>
      <c r="F11" s="176"/>
      <c r="G11" s="176"/>
      <c r="H11" s="176"/>
      <c r="I11" s="176"/>
      <c r="J11" s="176"/>
      <c r="K11" s="170"/>
      <c r="L11" s="170"/>
      <c r="M11" s="170"/>
      <c r="N11" s="170"/>
      <c r="O11" s="170"/>
    </row>
    <row r="12" spans="1:15">
      <c r="A12" s="170"/>
      <c r="B12" s="170"/>
      <c r="C12" s="170"/>
      <c r="D12" s="176"/>
      <c r="E12" s="176"/>
      <c r="F12" s="176"/>
      <c r="G12" s="176"/>
      <c r="H12" s="176"/>
      <c r="I12" s="176"/>
      <c r="J12" s="176"/>
      <c r="K12" s="170"/>
      <c r="L12" s="170"/>
      <c r="M12" s="170"/>
      <c r="N12" s="170"/>
      <c r="O12" s="170"/>
    </row>
    <row r="13" spans="1:15">
      <c r="A13" s="170"/>
      <c r="B13" s="170"/>
      <c r="C13" s="170"/>
      <c r="D13" s="176"/>
      <c r="E13" s="176"/>
      <c r="F13" s="176"/>
      <c r="G13" s="176"/>
      <c r="H13" s="176"/>
      <c r="I13" s="176"/>
      <c r="J13" s="176"/>
      <c r="K13" s="170"/>
      <c r="L13" s="170"/>
      <c r="M13" s="170"/>
      <c r="N13" s="170"/>
      <c r="O13" s="170"/>
    </row>
    <row r="14" spans="1:15">
      <c r="A14" s="170"/>
      <c r="B14" s="170"/>
      <c r="C14" s="170"/>
      <c r="D14" s="176"/>
      <c r="E14" s="176"/>
      <c r="F14" s="176"/>
      <c r="G14" s="176"/>
      <c r="H14" s="176"/>
      <c r="I14" s="176"/>
      <c r="J14" s="176"/>
      <c r="K14" s="170"/>
      <c r="L14" s="170"/>
      <c r="M14" s="170"/>
      <c r="N14" s="170"/>
      <c r="O14" s="170"/>
    </row>
    <row r="15" spans="1:15">
      <c r="A15" s="170"/>
      <c r="B15" s="170"/>
      <c r="C15" s="170"/>
      <c r="D15" s="176"/>
      <c r="E15" s="176"/>
      <c r="F15" s="176"/>
      <c r="G15" s="176"/>
      <c r="H15" s="176"/>
      <c r="I15" s="176"/>
      <c r="J15" s="176"/>
      <c r="K15" s="170"/>
      <c r="L15" s="170"/>
      <c r="M15" s="170"/>
      <c r="N15" s="170"/>
      <c r="O15" s="170"/>
    </row>
    <row r="16" spans="1:15">
      <c r="A16" s="170"/>
      <c r="B16" s="170"/>
      <c r="C16" s="170"/>
      <c r="D16" s="176"/>
      <c r="E16" s="176"/>
      <c r="F16" s="176"/>
      <c r="G16" s="176"/>
      <c r="H16" s="176"/>
      <c r="I16" s="176"/>
      <c r="J16" s="176"/>
      <c r="K16" s="170"/>
      <c r="L16" s="170"/>
      <c r="M16" s="170"/>
      <c r="N16" s="170"/>
      <c r="O16" s="170"/>
    </row>
    <row r="17" spans="1:15">
      <c r="A17" s="170"/>
      <c r="B17" s="170"/>
      <c r="C17" s="170"/>
      <c r="D17" s="176"/>
      <c r="E17" s="176"/>
      <c r="F17" s="176"/>
      <c r="G17" s="176"/>
      <c r="H17" s="176"/>
      <c r="I17" s="176"/>
      <c r="J17" s="176"/>
      <c r="K17" s="170"/>
      <c r="L17" s="170"/>
      <c r="M17" s="170"/>
      <c r="N17" s="170"/>
      <c r="O17" s="170"/>
    </row>
    <row r="18" spans="1:15">
      <c r="A18" s="170"/>
      <c r="B18" s="170"/>
      <c r="C18" s="170"/>
      <c r="D18" s="176"/>
      <c r="E18" s="176"/>
      <c r="F18" s="176"/>
      <c r="G18" s="176"/>
      <c r="H18" s="176"/>
      <c r="I18" s="176"/>
      <c r="J18" s="176"/>
      <c r="K18" s="170"/>
      <c r="L18" s="170"/>
      <c r="M18" s="170"/>
      <c r="N18" s="170"/>
      <c r="O18" s="170"/>
    </row>
    <row r="19" spans="1:15">
      <c r="A19" s="170"/>
      <c r="B19" s="170"/>
      <c r="C19" s="170"/>
      <c r="D19" s="176"/>
      <c r="E19" s="176"/>
      <c r="F19" s="176"/>
      <c r="G19" s="176"/>
      <c r="H19" s="176"/>
      <c r="I19" s="176"/>
      <c r="J19" s="176"/>
      <c r="K19" s="170"/>
      <c r="L19" s="170"/>
      <c r="M19" s="170"/>
      <c r="N19" s="170"/>
      <c r="O19" s="170"/>
    </row>
    <row r="20" spans="1:15">
      <c r="A20" s="170"/>
      <c r="B20" s="170"/>
      <c r="C20" s="170"/>
      <c r="D20" s="176"/>
      <c r="E20" s="176"/>
      <c r="F20" s="176"/>
      <c r="G20" s="176"/>
      <c r="H20" s="176"/>
      <c r="I20" s="176"/>
      <c r="J20" s="176"/>
      <c r="K20" s="170"/>
      <c r="L20" s="170"/>
      <c r="M20" s="170"/>
      <c r="N20" s="170"/>
      <c r="O20" s="170"/>
    </row>
    <row r="21" spans="1:15">
      <c r="A21" s="170"/>
      <c r="B21" s="170"/>
      <c r="C21" s="170"/>
      <c r="D21" s="176"/>
      <c r="E21" s="176"/>
      <c r="F21" s="176"/>
      <c r="G21" s="176"/>
      <c r="H21" s="176"/>
      <c r="I21" s="176"/>
      <c r="J21" s="176"/>
      <c r="K21" s="170"/>
      <c r="L21" s="170"/>
      <c r="M21" s="170"/>
      <c r="N21" s="170"/>
      <c r="O21" s="170"/>
    </row>
    <row r="22" spans="1:15">
      <c r="A22" s="170"/>
      <c r="B22" s="170"/>
      <c r="C22" s="170"/>
      <c r="D22" s="176"/>
      <c r="E22" s="176"/>
      <c r="F22" s="176"/>
      <c r="G22" s="176"/>
      <c r="H22" s="176"/>
      <c r="I22" s="176"/>
      <c r="J22" s="176"/>
      <c r="K22" s="170"/>
      <c r="L22" s="170"/>
      <c r="M22" s="170"/>
      <c r="N22" s="170"/>
      <c r="O22" s="170"/>
    </row>
    <row r="23" spans="1:15">
      <c r="A23" s="170"/>
      <c r="B23" s="170"/>
      <c r="C23" s="170"/>
      <c r="D23" s="176"/>
      <c r="E23" s="176"/>
      <c r="F23" s="176"/>
      <c r="G23" s="176"/>
      <c r="H23" s="176"/>
      <c r="I23" s="176"/>
      <c r="J23" s="176"/>
      <c r="K23" s="170"/>
      <c r="L23" s="170"/>
      <c r="M23" s="170"/>
      <c r="N23" s="170"/>
      <c r="O23" s="170"/>
    </row>
    <row r="24" spans="1:15">
      <c r="A24" s="170"/>
      <c r="B24" s="170"/>
      <c r="C24" s="170"/>
      <c r="D24" s="176"/>
      <c r="E24" s="176"/>
      <c r="F24" s="176"/>
      <c r="G24" s="176"/>
      <c r="H24" s="176"/>
      <c r="I24" s="176"/>
      <c r="J24" s="176"/>
      <c r="K24" s="170"/>
      <c r="L24" s="170"/>
      <c r="M24" s="170"/>
      <c r="N24" s="170"/>
      <c r="O24" s="170"/>
    </row>
    <row r="25" spans="1:15">
      <c r="A25" s="170"/>
      <c r="B25" s="170"/>
      <c r="C25" s="170"/>
      <c r="D25" s="176"/>
      <c r="E25" s="176"/>
      <c r="F25" s="176"/>
      <c r="G25" s="176"/>
      <c r="H25" s="176"/>
      <c r="I25" s="176"/>
      <c r="J25" s="176"/>
      <c r="K25" s="170"/>
      <c r="L25" s="170"/>
      <c r="M25" s="170"/>
      <c r="N25" s="170"/>
      <c r="O25" s="170"/>
    </row>
    <row r="26" spans="1:15">
      <c r="A26" s="170"/>
      <c r="B26" s="170"/>
      <c r="C26" s="170"/>
      <c r="D26" s="176"/>
      <c r="E26" s="176"/>
      <c r="F26" s="176"/>
      <c r="G26" s="176"/>
      <c r="H26" s="176"/>
      <c r="I26" s="176"/>
      <c r="J26" s="176"/>
      <c r="K26" s="170"/>
      <c r="L26" s="170"/>
      <c r="M26" s="170"/>
      <c r="N26" s="170"/>
      <c r="O26" s="170"/>
    </row>
    <row r="27" spans="1:15">
      <c r="A27" s="170"/>
      <c r="B27" s="170"/>
      <c r="C27" s="170"/>
      <c r="D27" s="176"/>
      <c r="E27" s="176"/>
      <c r="F27" s="176"/>
      <c r="G27" s="176"/>
      <c r="H27" s="176"/>
      <c r="I27" s="176"/>
      <c r="J27" s="176"/>
      <c r="K27" s="170"/>
      <c r="L27" s="170"/>
      <c r="M27" s="170"/>
      <c r="N27" s="170"/>
      <c r="O27" s="170"/>
    </row>
    <row r="28" spans="1:15">
      <c r="A28" s="170"/>
      <c r="B28" s="170"/>
      <c r="C28" s="170"/>
      <c r="D28" s="176"/>
      <c r="E28" s="176"/>
      <c r="F28" s="176"/>
      <c r="G28" s="176"/>
      <c r="H28" s="176"/>
      <c r="I28" s="176"/>
      <c r="J28" s="176"/>
      <c r="K28" s="170"/>
      <c r="L28" s="170"/>
      <c r="M28" s="170"/>
      <c r="N28" s="170"/>
      <c r="O28" s="170"/>
    </row>
    <row r="29" spans="1:15">
      <c r="A29" s="170"/>
      <c r="B29" s="105"/>
      <c r="C29" s="105"/>
      <c r="D29" s="105"/>
      <c r="E29" s="105"/>
      <c r="F29" s="105"/>
      <c r="G29" s="105"/>
      <c r="H29" s="105"/>
      <c r="I29" s="105"/>
      <c r="J29" s="105"/>
      <c r="K29" s="170"/>
      <c r="L29" s="170"/>
      <c r="M29" s="170"/>
      <c r="N29" s="170"/>
      <c r="O29" s="170"/>
    </row>
    <row r="30" spans="1:15">
      <c r="A30" s="170"/>
      <c r="B30" s="170"/>
      <c r="C30" s="170"/>
      <c r="D30" s="4"/>
      <c r="E30" s="4"/>
      <c r="F30" s="4"/>
      <c r="G30" s="4"/>
      <c r="H30" s="4"/>
      <c r="I30" s="176"/>
      <c r="J30" s="176"/>
      <c r="K30" s="170"/>
      <c r="L30" s="170"/>
      <c r="M30" s="170"/>
      <c r="N30" s="170"/>
      <c r="O30" s="170"/>
    </row>
    <row r="31" spans="1:15">
      <c r="A31" s="170"/>
      <c r="B31" s="170"/>
      <c r="C31" s="170"/>
      <c r="D31" s="4"/>
      <c r="E31" s="4"/>
      <c r="F31" s="4"/>
      <c r="G31" s="4"/>
      <c r="H31" s="4"/>
      <c r="I31" s="176"/>
      <c r="J31" s="176"/>
      <c r="K31" s="170"/>
      <c r="L31" s="170"/>
      <c r="M31" s="170"/>
      <c r="N31" s="170"/>
      <c r="O31" s="170"/>
    </row>
    <row r="32" spans="1:15">
      <c r="A32" s="170"/>
      <c r="B32" s="170"/>
      <c r="C32" s="170"/>
      <c r="D32" s="4"/>
      <c r="E32" s="4"/>
      <c r="F32" s="4"/>
      <c r="G32" s="4"/>
      <c r="H32" s="4"/>
      <c r="I32" s="176"/>
      <c r="J32" s="176"/>
      <c r="K32" s="170"/>
      <c r="L32" s="170"/>
      <c r="M32" s="170"/>
      <c r="N32" s="170"/>
      <c r="O32" s="170"/>
    </row>
    <row r="33" spans="1:15">
      <c r="A33" s="170"/>
      <c r="B33" s="170"/>
      <c r="C33" s="170"/>
      <c r="D33" s="4"/>
      <c r="E33" s="4"/>
      <c r="F33" s="4"/>
      <c r="G33" s="4"/>
      <c r="H33" s="4"/>
      <c r="I33" s="176"/>
      <c r="J33" s="176"/>
      <c r="K33" s="170"/>
      <c r="L33" s="170"/>
      <c r="M33" s="170"/>
      <c r="N33" s="170"/>
      <c r="O33" s="170"/>
    </row>
    <row r="34" spans="1:15">
      <c r="A34" s="170"/>
      <c r="B34" s="105"/>
      <c r="C34" s="105"/>
      <c r="D34" s="105"/>
      <c r="E34" s="105"/>
      <c r="F34" s="105"/>
      <c r="G34" s="105"/>
      <c r="H34" s="105"/>
      <c r="I34" s="105"/>
      <c r="J34" s="105"/>
      <c r="K34" s="170"/>
      <c r="L34" s="170"/>
      <c r="M34" s="170"/>
      <c r="N34" s="170"/>
      <c r="O34" s="170"/>
    </row>
    <row r="35" spans="1:15">
      <c r="A35" s="170"/>
      <c r="B35" s="105"/>
      <c r="C35" s="105"/>
      <c r="D35" s="105"/>
      <c r="E35" s="105"/>
      <c r="F35" s="105"/>
      <c r="G35" s="105"/>
      <c r="H35" s="105"/>
      <c r="I35" s="105"/>
      <c r="J35" s="105"/>
      <c r="K35" s="170"/>
      <c r="L35" s="170"/>
      <c r="M35" s="170"/>
      <c r="N35" s="170"/>
      <c r="O35" s="170"/>
    </row>
    <row r="36" spans="1:15">
      <c r="A36" s="170"/>
      <c r="B36" s="105"/>
      <c r="C36" s="105"/>
      <c r="D36" s="105"/>
      <c r="E36" s="105"/>
      <c r="F36" s="105"/>
      <c r="G36" s="105"/>
      <c r="H36" s="105"/>
      <c r="I36" s="105"/>
      <c r="J36" s="105"/>
      <c r="K36" s="170"/>
      <c r="L36" s="170"/>
      <c r="M36" s="170"/>
      <c r="N36" s="170"/>
      <c r="O36" s="170"/>
    </row>
    <row r="37" spans="1:15">
      <c r="A37" s="170"/>
      <c r="B37" s="17"/>
      <c r="C37" s="105"/>
      <c r="D37" s="105"/>
      <c r="E37" s="105"/>
      <c r="F37" s="105"/>
      <c r="G37" s="105"/>
      <c r="H37" s="105"/>
      <c r="I37" s="105"/>
      <c r="J37" s="105"/>
      <c r="K37" s="170"/>
      <c r="L37" s="170"/>
      <c r="M37" s="170"/>
      <c r="N37" s="170"/>
      <c r="O37" s="170"/>
    </row>
    <row r="38" spans="1:15" ht="15">
      <c r="A38" s="170"/>
      <c r="B38" s="170"/>
      <c r="C38" s="170"/>
      <c r="D38" s="82"/>
      <c r="E38" s="82"/>
      <c r="F38" s="82"/>
      <c r="G38" s="82"/>
      <c r="H38" s="82"/>
      <c r="I38" s="82"/>
      <c r="J38" s="82"/>
      <c r="K38" s="170"/>
      <c r="L38" s="170"/>
      <c r="M38" s="170"/>
      <c r="N38" s="170"/>
      <c r="O38" s="170"/>
    </row>
    <row r="39" spans="1:15" ht="15">
      <c r="A39" s="170"/>
      <c r="B39" s="170"/>
      <c r="C39" s="170"/>
      <c r="D39" s="82"/>
      <c r="E39" s="82"/>
      <c r="F39" s="82"/>
      <c r="G39" s="82"/>
      <c r="H39" s="82"/>
      <c r="I39" s="82"/>
      <c r="J39" s="82"/>
      <c r="K39" s="170"/>
      <c r="L39" s="170"/>
      <c r="M39" s="170"/>
      <c r="N39" s="170"/>
      <c r="O39" s="170"/>
    </row>
    <row r="40" spans="1:15" ht="15">
      <c r="A40" s="170"/>
      <c r="B40" s="170"/>
      <c r="C40" s="170"/>
      <c r="D40" s="82"/>
      <c r="E40" s="82"/>
      <c r="F40" s="82"/>
      <c r="G40" s="82"/>
      <c r="H40" s="82"/>
      <c r="I40" s="82"/>
      <c r="J40" s="82"/>
      <c r="K40" s="170"/>
      <c r="L40" s="170"/>
      <c r="M40" s="170"/>
      <c r="N40" s="170"/>
      <c r="O40" s="170"/>
    </row>
    <row r="41" spans="1:15" ht="15">
      <c r="A41" s="170"/>
      <c r="B41" s="170"/>
      <c r="C41" s="170"/>
      <c r="D41" s="82"/>
      <c r="E41" s="82"/>
      <c r="F41" s="82"/>
      <c r="G41" s="82"/>
      <c r="H41" s="82"/>
      <c r="I41" s="82"/>
      <c r="J41" s="82"/>
      <c r="K41" s="170"/>
      <c r="L41" s="170"/>
      <c r="M41" s="170"/>
      <c r="N41" s="170"/>
      <c r="O41" s="170"/>
    </row>
    <row r="42" spans="1:15" ht="15">
      <c r="A42" s="170"/>
      <c r="B42" s="170"/>
      <c r="C42" s="170"/>
      <c r="D42" s="82"/>
      <c r="E42" s="82"/>
      <c r="F42" s="82"/>
      <c r="G42" s="82"/>
      <c r="H42" s="82"/>
      <c r="I42" s="82"/>
      <c r="J42" s="82"/>
      <c r="K42" s="170"/>
      <c r="L42" s="170"/>
      <c r="M42" s="170"/>
      <c r="N42" s="170"/>
      <c r="O42" s="170"/>
    </row>
    <row r="43" spans="1:15" ht="15">
      <c r="D43"/>
      <c r="E43"/>
      <c r="F43"/>
      <c r="G43"/>
      <c r="H43"/>
      <c r="I43"/>
      <c r="J43"/>
    </row>
    <row r="44" spans="1:15" ht="15">
      <c r="D44"/>
      <c r="E44"/>
      <c r="F44"/>
      <c r="G44"/>
      <c r="H44"/>
      <c r="I44"/>
      <c r="J44"/>
    </row>
    <row r="45" spans="1:15" ht="15">
      <c r="D45"/>
      <c r="E45"/>
      <c r="F45"/>
      <c r="G45"/>
      <c r="H45"/>
      <c r="I45"/>
      <c r="J45"/>
    </row>
    <row r="46" spans="1:15" ht="15">
      <c r="D46"/>
      <c r="E46"/>
      <c r="F46"/>
      <c r="G46"/>
      <c r="H46"/>
      <c r="I46"/>
      <c r="J46"/>
    </row>
    <row r="47" spans="1:15" ht="15">
      <c r="D47"/>
      <c r="E47"/>
      <c r="F47"/>
      <c r="G47"/>
      <c r="H47"/>
      <c r="I47"/>
      <c r="J47"/>
    </row>
    <row r="48" spans="1:15" ht="15">
      <c r="D48"/>
      <c r="E48"/>
      <c r="F48"/>
      <c r="G48"/>
      <c r="H48"/>
      <c r="I48"/>
      <c r="J48"/>
    </row>
    <row r="49" spans="4:10" ht="15">
      <c r="D49"/>
      <c r="E49"/>
      <c r="F49"/>
      <c r="G49"/>
      <c r="H49"/>
      <c r="I49"/>
      <c r="J49"/>
    </row>
    <row r="50" spans="4:10" ht="15">
      <c r="D50"/>
      <c r="E50"/>
      <c r="F50"/>
      <c r="G50"/>
      <c r="H50"/>
      <c r="I50"/>
      <c r="J50"/>
    </row>
    <row r="51" spans="4:10" ht="15">
      <c r="D51"/>
      <c r="E51"/>
      <c r="F51"/>
      <c r="G51"/>
      <c r="H51"/>
      <c r="I51"/>
      <c r="J51"/>
    </row>
    <row r="52" spans="4:10" ht="15">
      <c r="D52"/>
      <c r="E52"/>
      <c r="F52"/>
      <c r="G52"/>
      <c r="H52"/>
      <c r="I52"/>
      <c r="J52"/>
    </row>
    <row r="53" spans="4:10" ht="15">
      <c r="D53"/>
      <c r="E53"/>
      <c r="F53"/>
      <c r="G53"/>
      <c r="H53"/>
      <c r="I53"/>
      <c r="J53"/>
    </row>
    <row r="54" spans="4:10" ht="15">
      <c r="D54"/>
      <c r="E54"/>
      <c r="F54"/>
      <c r="G54"/>
      <c r="H54"/>
      <c r="I54"/>
      <c r="J54"/>
    </row>
    <row r="55" spans="4:10" ht="15">
      <c r="D55"/>
      <c r="E55"/>
      <c r="F55"/>
      <c r="G55"/>
      <c r="H55"/>
      <c r="I55"/>
      <c r="J55"/>
    </row>
    <row r="56" spans="4:10" ht="15">
      <c r="D56"/>
      <c r="E56"/>
      <c r="F56"/>
      <c r="G56"/>
      <c r="H56"/>
      <c r="I56"/>
      <c r="J56"/>
    </row>
    <row r="57" spans="4:10" ht="15">
      <c r="D57"/>
      <c r="E57"/>
      <c r="F57"/>
      <c r="G57"/>
      <c r="H57"/>
      <c r="I57"/>
      <c r="J57"/>
    </row>
  </sheetData>
  <sheetProtection password="B8D9" sheet="1" objects="1" scenarios="1"/>
  <mergeCells count="3">
    <mergeCell ref="B1:G1"/>
    <mergeCell ref="K1:L2"/>
    <mergeCell ref="K4:L4"/>
  </mergeCells>
  <hyperlinks>
    <hyperlink ref="K1:L2" location="'Section 6 List of Tables Charts'!A1" display="return to List of Tables &amp; Charts"/>
    <hyperlink ref="K4:L4" location="'Chart 6.1 DATA'!A1" display="view Chart 6.3 data"/>
  </hyperlinks>
  <pageMargins left="0.70866141732283472" right="0.70866141732283472" top="0.74803149606299213" bottom="0.74803149606299213" header="0.31496062992125984" footer="0.31496062992125984"/>
  <pageSetup paperSize="9" scale="46" orientation="landscape" r:id="rId1"/>
  <headerFooter>
    <oddFooter>&amp;L&amp;8Scottish Stroke Care Audit 2017 National Report
Stroke Services in Scottish Hospitals, Data relating to 2016&amp;R&amp;8© NHS National Services Scotland/Crown Copyright</oddFooter>
  </headerFooter>
  <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I47"/>
  <sheetViews>
    <sheetView workbookViewId="0">
      <selection sqref="A1:A2"/>
    </sheetView>
  </sheetViews>
  <sheetFormatPr defaultRowHeight="11.25"/>
  <cols>
    <col min="1" max="1" width="19" style="48" bestFit="1" customWidth="1"/>
    <col min="2" max="6" width="12.7109375" style="48" customWidth="1"/>
    <col min="7" max="240" width="9.140625" style="48"/>
    <col min="241" max="241" width="15.7109375" style="48" customWidth="1"/>
    <col min="242" max="248" width="9.140625" style="48"/>
    <col min="249" max="251" width="9.7109375" style="48" customWidth="1"/>
    <col min="252" max="254" width="0" style="48" hidden="1" customWidth="1"/>
    <col min="255" max="255" width="10.42578125" style="48" bestFit="1" customWidth="1"/>
    <col min="256" max="256" width="45.7109375" style="48" customWidth="1"/>
    <col min="257" max="260" width="11.7109375" style="48" customWidth="1"/>
    <col min="261" max="496" width="9.140625" style="48"/>
    <col min="497" max="497" width="15.7109375" style="48" customWidth="1"/>
    <col min="498" max="504" width="9.140625" style="48"/>
    <col min="505" max="507" width="9.7109375" style="48" customWidth="1"/>
    <col min="508" max="510" width="0" style="48" hidden="1" customWidth="1"/>
    <col min="511" max="511" width="10.42578125" style="48" bestFit="1" customWidth="1"/>
    <col min="512" max="512" width="45.7109375" style="48" customWidth="1"/>
    <col min="513" max="516" width="11.7109375" style="48" customWidth="1"/>
    <col min="517" max="752" width="9.140625" style="48"/>
    <col min="753" max="753" width="15.7109375" style="48" customWidth="1"/>
    <col min="754" max="760" width="9.140625" style="48"/>
    <col min="761" max="763" width="9.7109375" style="48" customWidth="1"/>
    <col min="764" max="766" width="0" style="48" hidden="1" customWidth="1"/>
    <col min="767" max="767" width="10.42578125" style="48" bestFit="1" customWidth="1"/>
    <col min="768" max="768" width="45.7109375" style="48" customWidth="1"/>
    <col min="769" max="772" width="11.7109375" style="48" customWidth="1"/>
    <col min="773" max="1008" width="9.140625" style="48"/>
    <col min="1009" max="1009" width="15.7109375" style="48" customWidth="1"/>
    <col min="1010" max="1016" width="9.140625" style="48"/>
    <col min="1017" max="1019" width="9.7109375" style="48" customWidth="1"/>
    <col min="1020" max="1022" width="0" style="48" hidden="1" customWidth="1"/>
    <col min="1023" max="1023" width="10.42578125" style="48" bestFit="1" customWidth="1"/>
    <col min="1024" max="1024" width="45.7109375" style="48" customWidth="1"/>
    <col min="1025" max="1028" width="11.7109375" style="48" customWidth="1"/>
    <col min="1029" max="1264" width="9.140625" style="48"/>
    <col min="1265" max="1265" width="15.7109375" style="48" customWidth="1"/>
    <col min="1266" max="1272" width="9.140625" style="48"/>
    <col min="1273" max="1275" width="9.7109375" style="48" customWidth="1"/>
    <col min="1276" max="1278" width="0" style="48" hidden="1" customWidth="1"/>
    <col min="1279" max="1279" width="10.42578125" style="48" bestFit="1" customWidth="1"/>
    <col min="1280" max="1280" width="45.7109375" style="48" customWidth="1"/>
    <col min="1281" max="1284" width="11.7109375" style="48" customWidth="1"/>
    <col min="1285" max="1520" width="9.140625" style="48"/>
    <col min="1521" max="1521" width="15.7109375" style="48" customWidth="1"/>
    <col min="1522" max="1528" width="9.140625" style="48"/>
    <col min="1529" max="1531" width="9.7109375" style="48" customWidth="1"/>
    <col min="1532" max="1534" width="0" style="48" hidden="1" customWidth="1"/>
    <col min="1535" max="1535" width="10.42578125" style="48" bestFit="1" customWidth="1"/>
    <col min="1536" max="1536" width="45.7109375" style="48" customWidth="1"/>
    <col min="1537" max="1540" width="11.7109375" style="48" customWidth="1"/>
    <col min="1541" max="1776" width="9.140625" style="48"/>
    <col min="1777" max="1777" width="15.7109375" style="48" customWidth="1"/>
    <col min="1778" max="1784" width="9.140625" style="48"/>
    <col min="1785" max="1787" width="9.7109375" style="48" customWidth="1"/>
    <col min="1788" max="1790" width="0" style="48" hidden="1" customWidth="1"/>
    <col min="1791" max="1791" width="10.42578125" style="48" bestFit="1" customWidth="1"/>
    <col min="1792" max="1792" width="45.7109375" style="48" customWidth="1"/>
    <col min="1793" max="1796" width="11.7109375" style="48" customWidth="1"/>
    <col min="1797" max="2032" width="9.140625" style="48"/>
    <col min="2033" max="2033" width="15.7109375" style="48" customWidth="1"/>
    <col min="2034" max="2040" width="9.140625" style="48"/>
    <col min="2041" max="2043" width="9.7109375" style="48" customWidth="1"/>
    <col min="2044" max="2046" width="0" style="48" hidden="1" customWidth="1"/>
    <col min="2047" max="2047" width="10.42578125" style="48" bestFit="1" customWidth="1"/>
    <col min="2048" max="2048" width="45.7109375" style="48" customWidth="1"/>
    <col min="2049" max="2052" width="11.7109375" style="48" customWidth="1"/>
    <col min="2053" max="2288" width="9.140625" style="48"/>
    <col min="2289" max="2289" width="15.7109375" style="48" customWidth="1"/>
    <col min="2290" max="2296" width="9.140625" style="48"/>
    <col min="2297" max="2299" width="9.7109375" style="48" customWidth="1"/>
    <col min="2300" max="2302" width="0" style="48" hidden="1" customWidth="1"/>
    <col min="2303" max="2303" width="10.42578125" style="48" bestFit="1" customWidth="1"/>
    <col min="2304" max="2304" width="45.7109375" style="48" customWidth="1"/>
    <col min="2305" max="2308" width="11.7109375" style="48" customWidth="1"/>
    <col min="2309" max="2544" width="9.140625" style="48"/>
    <col min="2545" max="2545" width="15.7109375" style="48" customWidth="1"/>
    <col min="2546" max="2552" width="9.140625" style="48"/>
    <col min="2553" max="2555" width="9.7109375" style="48" customWidth="1"/>
    <col min="2556" max="2558" width="0" style="48" hidden="1" customWidth="1"/>
    <col min="2559" max="2559" width="10.42578125" style="48" bestFit="1" customWidth="1"/>
    <col min="2560" max="2560" width="45.7109375" style="48" customWidth="1"/>
    <col min="2561" max="2564" width="11.7109375" style="48" customWidth="1"/>
    <col min="2565" max="2800" width="9.140625" style="48"/>
    <col min="2801" max="2801" width="15.7109375" style="48" customWidth="1"/>
    <col min="2802" max="2808" width="9.140625" style="48"/>
    <col min="2809" max="2811" width="9.7109375" style="48" customWidth="1"/>
    <col min="2812" max="2814" width="0" style="48" hidden="1" customWidth="1"/>
    <col min="2815" max="2815" width="10.42578125" style="48" bestFit="1" customWidth="1"/>
    <col min="2816" max="2816" width="45.7109375" style="48" customWidth="1"/>
    <col min="2817" max="2820" width="11.7109375" style="48" customWidth="1"/>
    <col min="2821" max="3056" width="9.140625" style="48"/>
    <col min="3057" max="3057" width="15.7109375" style="48" customWidth="1"/>
    <col min="3058" max="3064" width="9.140625" style="48"/>
    <col min="3065" max="3067" width="9.7109375" style="48" customWidth="1"/>
    <col min="3068" max="3070" width="0" style="48" hidden="1" customWidth="1"/>
    <col min="3071" max="3071" width="10.42578125" style="48" bestFit="1" customWidth="1"/>
    <col min="3072" max="3072" width="45.7109375" style="48" customWidth="1"/>
    <col min="3073" max="3076" width="11.7109375" style="48" customWidth="1"/>
    <col min="3077" max="3312" width="9.140625" style="48"/>
    <col min="3313" max="3313" width="15.7109375" style="48" customWidth="1"/>
    <col min="3314" max="3320" width="9.140625" style="48"/>
    <col min="3321" max="3323" width="9.7109375" style="48" customWidth="1"/>
    <col min="3324" max="3326" width="0" style="48" hidden="1" customWidth="1"/>
    <col min="3327" max="3327" width="10.42578125" style="48" bestFit="1" customWidth="1"/>
    <col min="3328" max="3328" width="45.7109375" style="48" customWidth="1"/>
    <col min="3329" max="3332" width="11.7109375" style="48" customWidth="1"/>
    <col min="3333" max="3568" width="9.140625" style="48"/>
    <col min="3569" max="3569" width="15.7109375" style="48" customWidth="1"/>
    <col min="3570" max="3576" width="9.140625" style="48"/>
    <col min="3577" max="3579" width="9.7109375" style="48" customWidth="1"/>
    <col min="3580" max="3582" width="0" style="48" hidden="1" customWidth="1"/>
    <col min="3583" max="3583" width="10.42578125" style="48" bestFit="1" customWidth="1"/>
    <col min="3584" max="3584" width="45.7109375" style="48" customWidth="1"/>
    <col min="3585" max="3588" width="11.7109375" style="48" customWidth="1"/>
    <col min="3589" max="3824" width="9.140625" style="48"/>
    <col min="3825" max="3825" width="15.7109375" style="48" customWidth="1"/>
    <col min="3826" max="3832" width="9.140625" style="48"/>
    <col min="3833" max="3835" width="9.7109375" style="48" customWidth="1"/>
    <col min="3836" max="3838" width="0" style="48" hidden="1" customWidth="1"/>
    <col min="3839" max="3839" width="10.42578125" style="48" bestFit="1" customWidth="1"/>
    <col min="3840" max="3840" width="45.7109375" style="48" customWidth="1"/>
    <col min="3841" max="3844" width="11.7109375" style="48" customWidth="1"/>
    <col min="3845" max="4080" width="9.140625" style="48"/>
    <col min="4081" max="4081" width="15.7109375" style="48" customWidth="1"/>
    <col min="4082" max="4088" width="9.140625" style="48"/>
    <col min="4089" max="4091" width="9.7109375" style="48" customWidth="1"/>
    <col min="4092" max="4094" width="0" style="48" hidden="1" customWidth="1"/>
    <col min="4095" max="4095" width="10.42578125" style="48" bestFit="1" customWidth="1"/>
    <col min="4096" max="4096" width="45.7109375" style="48" customWidth="1"/>
    <col min="4097" max="4100" width="11.7109375" style="48" customWidth="1"/>
    <col min="4101" max="4336" width="9.140625" style="48"/>
    <col min="4337" max="4337" width="15.7109375" style="48" customWidth="1"/>
    <col min="4338" max="4344" width="9.140625" style="48"/>
    <col min="4345" max="4347" width="9.7109375" style="48" customWidth="1"/>
    <col min="4348" max="4350" width="0" style="48" hidden="1" customWidth="1"/>
    <col min="4351" max="4351" width="10.42578125" style="48" bestFit="1" customWidth="1"/>
    <col min="4352" max="4352" width="45.7109375" style="48" customWidth="1"/>
    <col min="4353" max="4356" width="11.7109375" style="48" customWidth="1"/>
    <col min="4357" max="4592" width="9.140625" style="48"/>
    <col min="4593" max="4593" width="15.7109375" style="48" customWidth="1"/>
    <col min="4594" max="4600" width="9.140625" style="48"/>
    <col min="4601" max="4603" width="9.7109375" style="48" customWidth="1"/>
    <col min="4604" max="4606" width="0" style="48" hidden="1" customWidth="1"/>
    <col min="4607" max="4607" width="10.42578125" style="48" bestFit="1" customWidth="1"/>
    <col min="4608" max="4608" width="45.7109375" style="48" customWidth="1"/>
    <col min="4609" max="4612" width="11.7109375" style="48" customWidth="1"/>
    <col min="4613" max="4848" width="9.140625" style="48"/>
    <col min="4849" max="4849" width="15.7109375" style="48" customWidth="1"/>
    <col min="4850" max="4856" width="9.140625" style="48"/>
    <col min="4857" max="4859" width="9.7109375" style="48" customWidth="1"/>
    <col min="4860" max="4862" width="0" style="48" hidden="1" customWidth="1"/>
    <col min="4863" max="4863" width="10.42578125" style="48" bestFit="1" customWidth="1"/>
    <col min="4864" max="4864" width="45.7109375" style="48" customWidth="1"/>
    <col min="4865" max="4868" width="11.7109375" style="48" customWidth="1"/>
    <col min="4869" max="5104" width="9.140625" style="48"/>
    <col min="5105" max="5105" width="15.7109375" style="48" customWidth="1"/>
    <col min="5106" max="5112" width="9.140625" style="48"/>
    <col min="5113" max="5115" width="9.7109375" style="48" customWidth="1"/>
    <col min="5116" max="5118" width="0" style="48" hidden="1" customWidth="1"/>
    <col min="5119" max="5119" width="10.42578125" style="48" bestFit="1" customWidth="1"/>
    <col min="5120" max="5120" width="45.7109375" style="48" customWidth="1"/>
    <col min="5121" max="5124" width="11.7109375" style="48" customWidth="1"/>
    <col min="5125" max="5360" width="9.140625" style="48"/>
    <col min="5361" max="5361" width="15.7109375" style="48" customWidth="1"/>
    <col min="5362" max="5368" width="9.140625" style="48"/>
    <col min="5369" max="5371" width="9.7109375" style="48" customWidth="1"/>
    <col min="5372" max="5374" width="0" style="48" hidden="1" customWidth="1"/>
    <col min="5375" max="5375" width="10.42578125" style="48" bestFit="1" customWidth="1"/>
    <col min="5376" max="5376" width="45.7109375" style="48" customWidth="1"/>
    <col min="5377" max="5380" width="11.7109375" style="48" customWidth="1"/>
    <col min="5381" max="5616" width="9.140625" style="48"/>
    <col min="5617" max="5617" width="15.7109375" style="48" customWidth="1"/>
    <col min="5618" max="5624" width="9.140625" style="48"/>
    <col min="5625" max="5627" width="9.7109375" style="48" customWidth="1"/>
    <col min="5628" max="5630" width="0" style="48" hidden="1" customWidth="1"/>
    <col min="5631" max="5631" width="10.42578125" style="48" bestFit="1" customWidth="1"/>
    <col min="5632" max="5632" width="45.7109375" style="48" customWidth="1"/>
    <col min="5633" max="5636" width="11.7109375" style="48" customWidth="1"/>
    <col min="5637" max="5872" width="9.140625" style="48"/>
    <col min="5873" max="5873" width="15.7109375" style="48" customWidth="1"/>
    <col min="5874" max="5880" width="9.140625" style="48"/>
    <col min="5881" max="5883" width="9.7109375" style="48" customWidth="1"/>
    <col min="5884" max="5886" width="0" style="48" hidden="1" customWidth="1"/>
    <col min="5887" max="5887" width="10.42578125" style="48" bestFit="1" customWidth="1"/>
    <col min="5888" max="5888" width="45.7109375" style="48" customWidth="1"/>
    <col min="5889" max="5892" width="11.7109375" style="48" customWidth="1"/>
    <col min="5893" max="6128" width="9.140625" style="48"/>
    <col min="6129" max="6129" width="15.7109375" style="48" customWidth="1"/>
    <col min="6130" max="6136" width="9.140625" style="48"/>
    <col min="6137" max="6139" width="9.7109375" style="48" customWidth="1"/>
    <col min="6140" max="6142" width="0" style="48" hidden="1" customWidth="1"/>
    <col min="6143" max="6143" width="10.42578125" style="48" bestFit="1" customWidth="1"/>
    <col min="6144" max="6144" width="45.7109375" style="48" customWidth="1"/>
    <col min="6145" max="6148" width="11.7109375" style="48" customWidth="1"/>
    <col min="6149" max="6384" width="9.140625" style="48"/>
    <col min="6385" max="6385" width="15.7109375" style="48" customWidth="1"/>
    <col min="6386" max="6392" width="9.140625" style="48"/>
    <col min="6393" max="6395" width="9.7109375" style="48" customWidth="1"/>
    <col min="6396" max="6398" width="0" style="48" hidden="1" customWidth="1"/>
    <col min="6399" max="6399" width="10.42578125" style="48" bestFit="1" customWidth="1"/>
    <col min="6400" max="6400" width="45.7109375" style="48" customWidth="1"/>
    <col min="6401" max="6404" width="11.7109375" style="48" customWidth="1"/>
    <col min="6405" max="6640" width="9.140625" style="48"/>
    <col min="6641" max="6641" width="15.7109375" style="48" customWidth="1"/>
    <col min="6642" max="6648" width="9.140625" style="48"/>
    <col min="6649" max="6651" width="9.7109375" style="48" customWidth="1"/>
    <col min="6652" max="6654" width="0" style="48" hidden="1" customWidth="1"/>
    <col min="6655" max="6655" width="10.42578125" style="48" bestFit="1" customWidth="1"/>
    <col min="6656" max="6656" width="45.7109375" style="48" customWidth="1"/>
    <col min="6657" max="6660" width="11.7109375" style="48" customWidth="1"/>
    <col min="6661" max="6896" width="9.140625" style="48"/>
    <col min="6897" max="6897" width="15.7109375" style="48" customWidth="1"/>
    <col min="6898" max="6904" width="9.140625" style="48"/>
    <col min="6905" max="6907" width="9.7109375" style="48" customWidth="1"/>
    <col min="6908" max="6910" width="0" style="48" hidden="1" customWidth="1"/>
    <col min="6911" max="6911" width="10.42578125" style="48" bestFit="1" customWidth="1"/>
    <col min="6912" max="6912" width="45.7109375" style="48" customWidth="1"/>
    <col min="6913" max="6916" width="11.7109375" style="48" customWidth="1"/>
    <col min="6917" max="7152" width="9.140625" style="48"/>
    <col min="7153" max="7153" width="15.7109375" style="48" customWidth="1"/>
    <col min="7154" max="7160" width="9.140625" style="48"/>
    <col min="7161" max="7163" width="9.7109375" style="48" customWidth="1"/>
    <col min="7164" max="7166" width="0" style="48" hidden="1" customWidth="1"/>
    <col min="7167" max="7167" width="10.42578125" style="48" bestFit="1" customWidth="1"/>
    <col min="7168" max="7168" width="45.7109375" style="48" customWidth="1"/>
    <col min="7169" max="7172" width="11.7109375" style="48" customWidth="1"/>
    <col min="7173" max="7408" width="9.140625" style="48"/>
    <col min="7409" max="7409" width="15.7109375" style="48" customWidth="1"/>
    <col min="7410" max="7416" width="9.140625" style="48"/>
    <col min="7417" max="7419" width="9.7109375" style="48" customWidth="1"/>
    <col min="7420" max="7422" width="0" style="48" hidden="1" customWidth="1"/>
    <col min="7423" max="7423" width="10.42578125" style="48" bestFit="1" customWidth="1"/>
    <col min="7424" max="7424" width="45.7109375" style="48" customWidth="1"/>
    <col min="7425" max="7428" width="11.7109375" style="48" customWidth="1"/>
    <col min="7429" max="7664" width="9.140625" style="48"/>
    <col min="7665" max="7665" width="15.7109375" style="48" customWidth="1"/>
    <col min="7666" max="7672" width="9.140625" style="48"/>
    <col min="7673" max="7675" width="9.7109375" style="48" customWidth="1"/>
    <col min="7676" max="7678" width="0" style="48" hidden="1" customWidth="1"/>
    <col min="7679" max="7679" width="10.42578125" style="48" bestFit="1" customWidth="1"/>
    <col min="7680" max="7680" width="45.7109375" style="48" customWidth="1"/>
    <col min="7681" max="7684" width="11.7109375" style="48" customWidth="1"/>
    <col min="7685" max="7920" width="9.140625" style="48"/>
    <col min="7921" max="7921" width="15.7109375" style="48" customWidth="1"/>
    <col min="7922" max="7928" width="9.140625" style="48"/>
    <col min="7929" max="7931" width="9.7109375" style="48" customWidth="1"/>
    <col min="7932" max="7934" width="0" style="48" hidden="1" customWidth="1"/>
    <col min="7935" max="7935" width="10.42578125" style="48" bestFit="1" customWidth="1"/>
    <col min="7936" max="7936" width="45.7109375" style="48" customWidth="1"/>
    <col min="7937" max="7940" width="11.7109375" style="48" customWidth="1"/>
    <col min="7941" max="8176" width="9.140625" style="48"/>
    <col min="8177" max="8177" width="15.7109375" style="48" customWidth="1"/>
    <col min="8178" max="8184" width="9.140625" style="48"/>
    <col min="8185" max="8187" width="9.7109375" style="48" customWidth="1"/>
    <col min="8188" max="8190" width="0" style="48" hidden="1" customWidth="1"/>
    <col min="8191" max="8191" width="10.42578125" style="48" bestFit="1" customWidth="1"/>
    <col min="8192" max="8192" width="45.7109375" style="48" customWidth="1"/>
    <col min="8193" max="8196" width="11.7109375" style="48" customWidth="1"/>
    <col min="8197" max="8432" width="9.140625" style="48"/>
    <col min="8433" max="8433" width="15.7109375" style="48" customWidth="1"/>
    <col min="8434" max="8440" width="9.140625" style="48"/>
    <col min="8441" max="8443" width="9.7109375" style="48" customWidth="1"/>
    <col min="8444" max="8446" width="0" style="48" hidden="1" customWidth="1"/>
    <col min="8447" max="8447" width="10.42578125" style="48" bestFit="1" customWidth="1"/>
    <col min="8448" max="8448" width="45.7109375" style="48" customWidth="1"/>
    <col min="8449" max="8452" width="11.7109375" style="48" customWidth="1"/>
    <col min="8453" max="8688" width="9.140625" style="48"/>
    <col min="8689" max="8689" width="15.7109375" style="48" customWidth="1"/>
    <col min="8690" max="8696" width="9.140625" style="48"/>
    <col min="8697" max="8699" width="9.7109375" style="48" customWidth="1"/>
    <col min="8700" max="8702" width="0" style="48" hidden="1" customWidth="1"/>
    <col min="8703" max="8703" width="10.42578125" style="48" bestFit="1" customWidth="1"/>
    <col min="8704" max="8704" width="45.7109375" style="48" customWidth="1"/>
    <col min="8705" max="8708" width="11.7109375" style="48" customWidth="1"/>
    <col min="8709" max="8944" width="9.140625" style="48"/>
    <col min="8945" max="8945" width="15.7109375" style="48" customWidth="1"/>
    <col min="8946" max="8952" width="9.140625" style="48"/>
    <col min="8953" max="8955" width="9.7109375" style="48" customWidth="1"/>
    <col min="8956" max="8958" width="0" style="48" hidden="1" customWidth="1"/>
    <col min="8959" max="8959" width="10.42578125" style="48" bestFit="1" customWidth="1"/>
    <col min="8960" max="8960" width="45.7109375" style="48" customWidth="1"/>
    <col min="8961" max="8964" width="11.7109375" style="48" customWidth="1"/>
    <col min="8965" max="9200" width="9.140625" style="48"/>
    <col min="9201" max="9201" width="15.7109375" style="48" customWidth="1"/>
    <col min="9202" max="9208" width="9.140625" style="48"/>
    <col min="9209" max="9211" width="9.7109375" style="48" customWidth="1"/>
    <col min="9212" max="9214" width="0" style="48" hidden="1" customWidth="1"/>
    <col min="9215" max="9215" width="10.42578125" style="48" bestFit="1" customWidth="1"/>
    <col min="9216" max="9216" width="45.7109375" style="48" customWidth="1"/>
    <col min="9217" max="9220" width="11.7109375" style="48" customWidth="1"/>
    <col min="9221" max="9456" width="9.140625" style="48"/>
    <col min="9457" max="9457" width="15.7109375" style="48" customWidth="1"/>
    <col min="9458" max="9464" width="9.140625" style="48"/>
    <col min="9465" max="9467" width="9.7109375" style="48" customWidth="1"/>
    <col min="9468" max="9470" width="0" style="48" hidden="1" customWidth="1"/>
    <col min="9471" max="9471" width="10.42578125" style="48" bestFit="1" customWidth="1"/>
    <col min="9472" max="9472" width="45.7109375" style="48" customWidth="1"/>
    <col min="9473" max="9476" width="11.7109375" style="48" customWidth="1"/>
    <col min="9477" max="9712" width="9.140625" style="48"/>
    <col min="9713" max="9713" width="15.7109375" style="48" customWidth="1"/>
    <col min="9714" max="9720" width="9.140625" style="48"/>
    <col min="9721" max="9723" width="9.7109375" style="48" customWidth="1"/>
    <col min="9724" max="9726" width="0" style="48" hidden="1" customWidth="1"/>
    <col min="9727" max="9727" width="10.42578125" style="48" bestFit="1" customWidth="1"/>
    <col min="9728" max="9728" width="45.7109375" style="48" customWidth="1"/>
    <col min="9729" max="9732" width="11.7109375" style="48" customWidth="1"/>
    <col min="9733" max="9968" width="9.140625" style="48"/>
    <col min="9969" max="9969" width="15.7109375" style="48" customWidth="1"/>
    <col min="9970" max="9976" width="9.140625" style="48"/>
    <col min="9977" max="9979" width="9.7109375" style="48" customWidth="1"/>
    <col min="9980" max="9982" width="0" style="48" hidden="1" customWidth="1"/>
    <col min="9983" max="9983" width="10.42578125" style="48" bestFit="1" customWidth="1"/>
    <col min="9984" max="9984" width="45.7109375" style="48" customWidth="1"/>
    <col min="9985" max="9988" width="11.7109375" style="48" customWidth="1"/>
    <col min="9989" max="10224" width="9.140625" style="48"/>
    <col min="10225" max="10225" width="15.7109375" style="48" customWidth="1"/>
    <col min="10226" max="10232" width="9.140625" style="48"/>
    <col min="10233" max="10235" width="9.7109375" style="48" customWidth="1"/>
    <col min="10236" max="10238" width="0" style="48" hidden="1" customWidth="1"/>
    <col min="10239" max="10239" width="10.42578125" style="48" bestFit="1" customWidth="1"/>
    <col min="10240" max="10240" width="45.7109375" style="48" customWidth="1"/>
    <col min="10241" max="10244" width="11.7109375" style="48" customWidth="1"/>
    <col min="10245" max="10480" width="9.140625" style="48"/>
    <col min="10481" max="10481" width="15.7109375" style="48" customWidth="1"/>
    <col min="10482" max="10488" width="9.140625" style="48"/>
    <col min="10489" max="10491" width="9.7109375" style="48" customWidth="1"/>
    <col min="10492" max="10494" width="0" style="48" hidden="1" customWidth="1"/>
    <col min="10495" max="10495" width="10.42578125" style="48" bestFit="1" customWidth="1"/>
    <col min="10496" max="10496" width="45.7109375" style="48" customWidth="1"/>
    <col min="10497" max="10500" width="11.7109375" style="48" customWidth="1"/>
    <col min="10501" max="10736" width="9.140625" style="48"/>
    <col min="10737" max="10737" width="15.7109375" style="48" customWidth="1"/>
    <col min="10738" max="10744" width="9.140625" style="48"/>
    <col min="10745" max="10747" width="9.7109375" style="48" customWidth="1"/>
    <col min="10748" max="10750" width="0" style="48" hidden="1" customWidth="1"/>
    <col min="10751" max="10751" width="10.42578125" style="48" bestFit="1" customWidth="1"/>
    <col min="10752" max="10752" width="45.7109375" style="48" customWidth="1"/>
    <col min="10753" max="10756" width="11.7109375" style="48" customWidth="1"/>
    <col min="10757" max="10992" width="9.140625" style="48"/>
    <col min="10993" max="10993" width="15.7109375" style="48" customWidth="1"/>
    <col min="10994" max="11000" width="9.140625" style="48"/>
    <col min="11001" max="11003" width="9.7109375" style="48" customWidth="1"/>
    <col min="11004" max="11006" width="0" style="48" hidden="1" customWidth="1"/>
    <col min="11007" max="11007" width="10.42578125" style="48" bestFit="1" customWidth="1"/>
    <col min="11008" max="11008" width="45.7109375" style="48" customWidth="1"/>
    <col min="11009" max="11012" width="11.7109375" style="48" customWidth="1"/>
    <col min="11013" max="11248" width="9.140625" style="48"/>
    <col min="11249" max="11249" width="15.7109375" style="48" customWidth="1"/>
    <col min="11250" max="11256" width="9.140625" style="48"/>
    <col min="11257" max="11259" width="9.7109375" style="48" customWidth="1"/>
    <col min="11260" max="11262" width="0" style="48" hidden="1" customWidth="1"/>
    <col min="11263" max="11263" width="10.42578125" style="48" bestFit="1" customWidth="1"/>
    <col min="11264" max="11264" width="45.7109375" style="48" customWidth="1"/>
    <col min="11265" max="11268" width="11.7109375" style="48" customWidth="1"/>
    <col min="11269" max="11504" width="9.140625" style="48"/>
    <col min="11505" max="11505" width="15.7109375" style="48" customWidth="1"/>
    <col min="11506" max="11512" width="9.140625" style="48"/>
    <col min="11513" max="11515" width="9.7109375" style="48" customWidth="1"/>
    <col min="11516" max="11518" width="0" style="48" hidden="1" customWidth="1"/>
    <col min="11519" max="11519" width="10.42578125" style="48" bestFit="1" customWidth="1"/>
    <col min="11520" max="11520" width="45.7109375" style="48" customWidth="1"/>
    <col min="11521" max="11524" width="11.7109375" style="48" customWidth="1"/>
    <col min="11525" max="11760" width="9.140625" style="48"/>
    <col min="11761" max="11761" width="15.7109375" style="48" customWidth="1"/>
    <col min="11762" max="11768" width="9.140625" style="48"/>
    <col min="11769" max="11771" width="9.7109375" style="48" customWidth="1"/>
    <col min="11772" max="11774" width="0" style="48" hidden="1" customWidth="1"/>
    <col min="11775" max="11775" width="10.42578125" style="48" bestFit="1" customWidth="1"/>
    <col min="11776" max="11776" width="45.7109375" style="48" customWidth="1"/>
    <col min="11777" max="11780" width="11.7109375" style="48" customWidth="1"/>
    <col min="11781" max="12016" width="9.140625" style="48"/>
    <col min="12017" max="12017" width="15.7109375" style="48" customWidth="1"/>
    <col min="12018" max="12024" width="9.140625" style="48"/>
    <col min="12025" max="12027" width="9.7109375" style="48" customWidth="1"/>
    <col min="12028" max="12030" width="0" style="48" hidden="1" customWidth="1"/>
    <col min="12031" max="12031" width="10.42578125" style="48" bestFit="1" customWidth="1"/>
    <col min="12032" max="12032" width="45.7109375" style="48" customWidth="1"/>
    <col min="12033" max="12036" width="11.7109375" style="48" customWidth="1"/>
    <col min="12037" max="12272" width="9.140625" style="48"/>
    <col min="12273" max="12273" width="15.7109375" style="48" customWidth="1"/>
    <col min="12274" max="12280" width="9.140625" style="48"/>
    <col min="12281" max="12283" width="9.7109375" style="48" customWidth="1"/>
    <col min="12284" max="12286" width="0" style="48" hidden="1" customWidth="1"/>
    <col min="12287" max="12287" width="10.42578125" style="48" bestFit="1" customWidth="1"/>
    <col min="12288" max="12288" width="45.7109375" style="48" customWidth="1"/>
    <col min="12289" max="12292" width="11.7109375" style="48" customWidth="1"/>
    <col min="12293" max="12528" width="9.140625" style="48"/>
    <col min="12529" max="12529" width="15.7109375" style="48" customWidth="1"/>
    <col min="12530" max="12536" width="9.140625" style="48"/>
    <col min="12537" max="12539" width="9.7109375" style="48" customWidth="1"/>
    <col min="12540" max="12542" width="0" style="48" hidden="1" customWidth="1"/>
    <col min="12543" max="12543" width="10.42578125" style="48" bestFit="1" customWidth="1"/>
    <col min="12544" max="12544" width="45.7109375" style="48" customWidth="1"/>
    <col min="12545" max="12548" width="11.7109375" style="48" customWidth="1"/>
    <col min="12549" max="12784" width="9.140625" style="48"/>
    <col min="12785" max="12785" width="15.7109375" style="48" customWidth="1"/>
    <col min="12786" max="12792" width="9.140625" style="48"/>
    <col min="12793" max="12795" width="9.7109375" style="48" customWidth="1"/>
    <col min="12796" max="12798" width="0" style="48" hidden="1" customWidth="1"/>
    <col min="12799" max="12799" width="10.42578125" style="48" bestFit="1" customWidth="1"/>
    <col min="12800" max="12800" width="45.7109375" style="48" customWidth="1"/>
    <col min="12801" max="12804" width="11.7109375" style="48" customWidth="1"/>
    <col min="12805" max="13040" width="9.140625" style="48"/>
    <col min="13041" max="13041" width="15.7109375" style="48" customWidth="1"/>
    <col min="13042" max="13048" width="9.140625" style="48"/>
    <col min="13049" max="13051" width="9.7109375" style="48" customWidth="1"/>
    <col min="13052" max="13054" width="0" style="48" hidden="1" customWidth="1"/>
    <col min="13055" max="13055" width="10.42578125" style="48" bestFit="1" customWidth="1"/>
    <col min="13056" max="13056" width="45.7109375" style="48" customWidth="1"/>
    <col min="13057" max="13060" width="11.7109375" style="48" customWidth="1"/>
    <col min="13061" max="13296" width="9.140625" style="48"/>
    <col min="13297" max="13297" width="15.7109375" style="48" customWidth="1"/>
    <col min="13298" max="13304" width="9.140625" style="48"/>
    <col min="13305" max="13307" width="9.7109375" style="48" customWidth="1"/>
    <col min="13308" max="13310" width="0" style="48" hidden="1" customWidth="1"/>
    <col min="13311" max="13311" width="10.42578125" style="48" bestFit="1" customWidth="1"/>
    <col min="13312" max="13312" width="45.7109375" style="48" customWidth="1"/>
    <col min="13313" max="13316" width="11.7109375" style="48" customWidth="1"/>
    <col min="13317" max="13552" width="9.140625" style="48"/>
    <col min="13553" max="13553" width="15.7109375" style="48" customWidth="1"/>
    <col min="13554" max="13560" width="9.140625" style="48"/>
    <col min="13561" max="13563" width="9.7109375" style="48" customWidth="1"/>
    <col min="13564" max="13566" width="0" style="48" hidden="1" customWidth="1"/>
    <col min="13567" max="13567" width="10.42578125" style="48" bestFit="1" customWidth="1"/>
    <col min="13568" max="13568" width="45.7109375" style="48" customWidth="1"/>
    <col min="13569" max="13572" width="11.7109375" style="48" customWidth="1"/>
    <col min="13573" max="13808" width="9.140625" style="48"/>
    <col min="13809" max="13809" width="15.7109375" style="48" customWidth="1"/>
    <col min="13810" max="13816" width="9.140625" style="48"/>
    <col min="13817" max="13819" width="9.7109375" style="48" customWidth="1"/>
    <col min="13820" max="13822" width="0" style="48" hidden="1" customWidth="1"/>
    <col min="13823" max="13823" width="10.42578125" style="48" bestFit="1" customWidth="1"/>
    <col min="13824" max="13824" width="45.7109375" style="48" customWidth="1"/>
    <col min="13825" max="13828" width="11.7109375" style="48" customWidth="1"/>
    <col min="13829" max="14064" width="9.140625" style="48"/>
    <col min="14065" max="14065" width="15.7109375" style="48" customWidth="1"/>
    <col min="14066" max="14072" width="9.140625" style="48"/>
    <col min="14073" max="14075" width="9.7109375" style="48" customWidth="1"/>
    <col min="14076" max="14078" width="0" style="48" hidden="1" customWidth="1"/>
    <col min="14079" max="14079" width="10.42578125" style="48" bestFit="1" customWidth="1"/>
    <col min="14080" max="14080" width="45.7109375" style="48" customWidth="1"/>
    <col min="14081" max="14084" width="11.7109375" style="48" customWidth="1"/>
    <col min="14085" max="14320" width="9.140625" style="48"/>
    <col min="14321" max="14321" width="15.7109375" style="48" customWidth="1"/>
    <col min="14322" max="14328" width="9.140625" style="48"/>
    <col min="14329" max="14331" width="9.7109375" style="48" customWidth="1"/>
    <col min="14332" max="14334" width="0" style="48" hidden="1" customWidth="1"/>
    <col min="14335" max="14335" width="10.42578125" style="48" bestFit="1" customWidth="1"/>
    <col min="14336" max="14336" width="45.7109375" style="48" customWidth="1"/>
    <col min="14337" max="14340" width="11.7109375" style="48" customWidth="1"/>
    <col min="14341" max="14576" width="9.140625" style="48"/>
    <col min="14577" max="14577" width="15.7109375" style="48" customWidth="1"/>
    <col min="14578" max="14584" width="9.140625" style="48"/>
    <col min="14585" max="14587" width="9.7109375" style="48" customWidth="1"/>
    <col min="14588" max="14590" width="0" style="48" hidden="1" customWidth="1"/>
    <col min="14591" max="14591" width="10.42578125" style="48" bestFit="1" customWidth="1"/>
    <col min="14592" max="14592" width="45.7109375" style="48" customWidth="1"/>
    <col min="14593" max="14596" width="11.7109375" style="48" customWidth="1"/>
    <col min="14597" max="14832" width="9.140625" style="48"/>
    <col min="14833" max="14833" width="15.7109375" style="48" customWidth="1"/>
    <col min="14834" max="14840" width="9.140625" style="48"/>
    <col min="14841" max="14843" width="9.7109375" style="48" customWidth="1"/>
    <col min="14844" max="14846" width="0" style="48" hidden="1" customWidth="1"/>
    <col min="14847" max="14847" width="10.42578125" style="48" bestFit="1" customWidth="1"/>
    <col min="14848" max="14848" width="45.7109375" style="48" customWidth="1"/>
    <col min="14849" max="14852" width="11.7109375" style="48" customWidth="1"/>
    <col min="14853" max="15088" width="9.140625" style="48"/>
    <col min="15089" max="15089" width="15.7109375" style="48" customWidth="1"/>
    <col min="15090" max="15096" width="9.140625" style="48"/>
    <col min="15097" max="15099" width="9.7109375" style="48" customWidth="1"/>
    <col min="15100" max="15102" width="0" style="48" hidden="1" customWidth="1"/>
    <col min="15103" max="15103" width="10.42578125" style="48" bestFit="1" customWidth="1"/>
    <col min="15104" max="15104" width="45.7109375" style="48" customWidth="1"/>
    <col min="15105" max="15108" width="11.7109375" style="48" customWidth="1"/>
    <col min="15109" max="15344" width="9.140625" style="48"/>
    <col min="15345" max="15345" width="15.7109375" style="48" customWidth="1"/>
    <col min="15346" max="15352" width="9.140625" style="48"/>
    <col min="15353" max="15355" width="9.7109375" style="48" customWidth="1"/>
    <col min="15356" max="15358" width="0" style="48" hidden="1" customWidth="1"/>
    <col min="15359" max="15359" width="10.42578125" style="48" bestFit="1" customWidth="1"/>
    <col min="15360" max="15360" width="45.7109375" style="48" customWidth="1"/>
    <col min="15361" max="15364" width="11.7109375" style="48" customWidth="1"/>
    <col min="15365" max="15600" width="9.140625" style="48"/>
    <col min="15601" max="15601" width="15.7109375" style="48" customWidth="1"/>
    <col min="15602" max="15608" width="9.140625" style="48"/>
    <col min="15609" max="15611" width="9.7109375" style="48" customWidth="1"/>
    <col min="15612" max="15614" width="0" style="48" hidden="1" customWidth="1"/>
    <col min="15615" max="15615" width="10.42578125" style="48" bestFit="1" customWidth="1"/>
    <col min="15616" max="15616" width="45.7109375" style="48" customWidth="1"/>
    <col min="15617" max="15620" width="11.7109375" style="48" customWidth="1"/>
    <col min="15621" max="15856" width="9.140625" style="48"/>
    <col min="15857" max="15857" width="15.7109375" style="48" customWidth="1"/>
    <col min="15858" max="15864" width="9.140625" style="48"/>
    <col min="15865" max="15867" width="9.7109375" style="48" customWidth="1"/>
    <col min="15868" max="15870" width="0" style="48" hidden="1" customWidth="1"/>
    <col min="15871" max="15871" width="10.42578125" style="48" bestFit="1" customWidth="1"/>
    <col min="15872" max="15872" width="45.7109375" style="48" customWidth="1"/>
    <col min="15873" max="15876" width="11.7109375" style="48" customWidth="1"/>
    <col min="15877" max="16112" width="9.140625" style="48"/>
    <col min="16113" max="16113" width="15.7109375" style="48" customWidth="1"/>
    <col min="16114" max="16120" width="9.140625" style="48"/>
    <col min="16121" max="16123" width="9.7109375" style="48" customWidth="1"/>
    <col min="16124" max="16126" width="0" style="48" hidden="1" customWidth="1"/>
    <col min="16127" max="16127" width="10.42578125" style="48" bestFit="1" customWidth="1"/>
    <col min="16128" max="16128" width="45.7109375" style="48" customWidth="1"/>
    <col min="16129" max="16132" width="11.7109375" style="48" customWidth="1"/>
    <col min="16133" max="16384" width="9.140625" style="48"/>
  </cols>
  <sheetData>
    <row r="1" spans="1:9" ht="15" customHeight="1">
      <c r="A1" s="192" t="s">
        <v>263</v>
      </c>
      <c r="B1" s="190" t="s">
        <v>264</v>
      </c>
      <c r="C1" s="190"/>
      <c r="D1" s="190"/>
      <c r="E1" s="190"/>
      <c r="F1" s="191"/>
    </row>
    <row r="2" spans="1:9" ht="39.950000000000003" customHeight="1">
      <c r="A2" s="193"/>
      <c r="B2" s="181" t="s">
        <v>234</v>
      </c>
      <c r="C2" s="181" t="s">
        <v>235</v>
      </c>
      <c r="D2" s="181" t="s">
        <v>265</v>
      </c>
      <c r="E2" s="181" t="s">
        <v>266</v>
      </c>
      <c r="F2" s="181" t="s">
        <v>267</v>
      </c>
      <c r="G2" s="101"/>
      <c r="H2" s="101"/>
      <c r="I2" s="101"/>
    </row>
    <row r="3" spans="1:9">
      <c r="A3" s="177" t="s">
        <v>268</v>
      </c>
      <c r="B3" s="178">
        <v>1019</v>
      </c>
      <c r="C3" s="178">
        <v>56.494964076083996</v>
      </c>
      <c r="D3" s="182">
        <v>0.57016344004311514</v>
      </c>
      <c r="E3" s="178" t="s">
        <v>261</v>
      </c>
      <c r="F3" s="179" t="s">
        <v>262</v>
      </c>
      <c r="H3" s="94"/>
      <c r="I3" s="100"/>
    </row>
    <row r="4" spans="1:9">
      <c r="A4" s="177" t="s">
        <v>20</v>
      </c>
      <c r="B4" s="178">
        <v>81</v>
      </c>
      <c r="C4" s="178">
        <v>48.917959196508193</v>
      </c>
      <c r="D4" s="182">
        <v>0.46053977534015345</v>
      </c>
      <c r="E4" s="180" t="s">
        <v>236</v>
      </c>
      <c r="F4" s="179" t="s">
        <v>237</v>
      </c>
      <c r="H4" s="94"/>
      <c r="I4" s="100"/>
    </row>
    <row r="5" spans="1:9">
      <c r="A5" s="177" t="s">
        <v>15</v>
      </c>
      <c r="B5" s="178">
        <v>15</v>
      </c>
      <c r="C5" s="178">
        <v>72.493318604021042</v>
      </c>
      <c r="D5" s="182">
        <v>0.45772166334108938</v>
      </c>
      <c r="E5" s="180" t="s">
        <v>238</v>
      </c>
      <c r="F5" s="179" t="s">
        <v>239</v>
      </c>
      <c r="H5" s="94"/>
      <c r="I5" s="100"/>
    </row>
    <row r="6" spans="1:9">
      <c r="A6" s="177" t="s">
        <v>18</v>
      </c>
      <c r="B6" s="178">
        <v>23</v>
      </c>
      <c r="C6" s="178">
        <v>91.835826702204557</v>
      </c>
      <c r="D6" s="182">
        <v>0.67854200456352476</v>
      </c>
      <c r="E6" s="180" t="s">
        <v>240</v>
      </c>
      <c r="F6" s="179" t="s">
        <v>241</v>
      </c>
      <c r="H6" s="94"/>
      <c r="I6" s="100"/>
    </row>
    <row r="7" spans="1:9">
      <c r="A7" s="177" t="s">
        <v>17</v>
      </c>
      <c r="B7" s="178">
        <v>61</v>
      </c>
      <c r="C7" s="178">
        <v>62.461397851590426</v>
      </c>
      <c r="D7" s="182">
        <v>0.51151388845775592</v>
      </c>
      <c r="E7" s="180" t="s">
        <v>242</v>
      </c>
      <c r="F7" s="179" t="s">
        <v>243</v>
      </c>
      <c r="H7" s="94"/>
      <c r="I7" s="100"/>
    </row>
    <row r="8" spans="1:9">
      <c r="A8" s="177" t="s">
        <v>22</v>
      </c>
      <c r="B8" s="178">
        <v>46</v>
      </c>
      <c r="C8" s="178">
        <v>59.847349103132089</v>
      </c>
      <c r="D8" s="182">
        <v>0.46168307402732617</v>
      </c>
      <c r="E8" s="180" t="s">
        <v>244</v>
      </c>
      <c r="F8" s="179" t="s">
        <v>245</v>
      </c>
      <c r="H8" s="94"/>
      <c r="I8" s="100"/>
    </row>
    <row r="9" spans="1:9">
      <c r="A9" s="177" t="s">
        <v>21</v>
      </c>
      <c r="B9" s="178">
        <v>146</v>
      </c>
      <c r="C9" s="178">
        <v>55.305003209589493</v>
      </c>
      <c r="D9" s="182">
        <v>0.66332656220345421</v>
      </c>
      <c r="E9" s="180" t="s">
        <v>246</v>
      </c>
      <c r="F9" s="179" t="s">
        <v>247</v>
      </c>
      <c r="H9" s="94"/>
      <c r="I9" s="100"/>
    </row>
    <row r="10" spans="1:9">
      <c r="A10" s="177" t="s">
        <v>27</v>
      </c>
      <c r="B10" s="178">
        <v>210</v>
      </c>
      <c r="C10" s="178">
        <v>65.370279082043325</v>
      </c>
      <c r="D10" s="182">
        <v>0.5898276535296646</v>
      </c>
      <c r="E10" s="180" t="s">
        <v>248</v>
      </c>
      <c r="F10" s="179" t="s">
        <v>249</v>
      </c>
      <c r="H10" s="94"/>
      <c r="I10" s="100"/>
    </row>
    <row r="11" spans="1:9">
      <c r="A11" s="177" t="s">
        <v>23</v>
      </c>
      <c r="B11" s="178">
        <v>44</v>
      </c>
      <c r="C11" s="178">
        <v>74.948258916398203</v>
      </c>
      <c r="D11" s="182">
        <v>0.42014471963890981</v>
      </c>
      <c r="E11" s="180" t="s">
        <v>250</v>
      </c>
      <c r="F11" s="179" t="s">
        <v>251</v>
      </c>
      <c r="H11" s="94"/>
      <c r="I11" s="100"/>
    </row>
    <row r="12" spans="1:9">
      <c r="A12" s="177" t="s">
        <v>16</v>
      </c>
      <c r="B12" s="178">
        <v>126</v>
      </c>
      <c r="C12" s="178">
        <v>49.269272232897407</v>
      </c>
      <c r="D12" s="182">
        <v>0.44707671325556281</v>
      </c>
      <c r="E12" s="180" t="s">
        <v>252</v>
      </c>
      <c r="F12" s="179" t="s">
        <v>253</v>
      </c>
      <c r="H12" s="94"/>
      <c r="I12" s="100"/>
    </row>
    <row r="13" spans="1:9">
      <c r="A13" s="177" t="s">
        <v>25</v>
      </c>
      <c r="B13" s="178">
        <v>160</v>
      </c>
      <c r="C13" s="178">
        <v>45.674506168108628</v>
      </c>
      <c r="D13" s="182">
        <v>0.57356574267850735</v>
      </c>
      <c r="E13" s="180" t="s">
        <v>255</v>
      </c>
      <c r="F13" s="179" t="s">
        <v>256</v>
      </c>
      <c r="H13" s="94"/>
      <c r="I13" s="100"/>
    </row>
    <row r="14" spans="1:9">
      <c r="A14" s="177" t="s">
        <v>28</v>
      </c>
      <c r="B14" s="178">
        <v>0</v>
      </c>
      <c r="C14" s="178">
        <v>0</v>
      </c>
      <c r="D14" s="182">
        <v>0</v>
      </c>
      <c r="E14" s="180" t="s">
        <v>254</v>
      </c>
      <c r="F14" s="179" t="s">
        <v>254</v>
      </c>
      <c r="H14" s="94"/>
      <c r="I14" s="100"/>
    </row>
    <row r="15" spans="1:9">
      <c r="A15" s="177" t="s">
        <v>26</v>
      </c>
      <c r="B15" s="178">
        <v>1</v>
      </c>
      <c r="C15" s="178">
        <v>94</v>
      </c>
      <c r="D15" s="182">
        <v>0</v>
      </c>
      <c r="E15" s="180" t="s">
        <v>254</v>
      </c>
      <c r="F15" s="179" t="s">
        <v>254</v>
      </c>
      <c r="H15" s="94"/>
      <c r="I15" s="100"/>
    </row>
    <row r="16" spans="1:9">
      <c r="A16" s="177" t="s">
        <v>19</v>
      </c>
      <c r="B16" s="178">
        <v>92</v>
      </c>
      <c r="C16" s="178">
        <v>51.979660688011549</v>
      </c>
      <c r="D16" s="182">
        <v>0.45716502989544255</v>
      </c>
      <c r="E16" s="180" t="s">
        <v>257</v>
      </c>
      <c r="F16" s="179" t="s">
        <v>258</v>
      </c>
      <c r="H16" s="94"/>
      <c r="I16" s="100"/>
    </row>
    <row r="17" spans="1:9">
      <c r="A17" s="177" t="s">
        <v>24</v>
      </c>
      <c r="B17" s="178">
        <v>13</v>
      </c>
      <c r="C17" s="178">
        <v>84.148785669399004</v>
      </c>
      <c r="D17" s="182">
        <v>0.59545339636917338</v>
      </c>
      <c r="E17" s="180" t="s">
        <v>259</v>
      </c>
      <c r="F17" s="179" t="s">
        <v>260</v>
      </c>
      <c r="H17" s="94"/>
      <c r="I17" s="100"/>
    </row>
    <row r="18" spans="1:9">
      <c r="A18" s="48" t="s">
        <v>269</v>
      </c>
    </row>
    <row r="20" spans="1:9" ht="15">
      <c r="G20"/>
    </row>
    <row r="21" spans="1:9" ht="15">
      <c r="G21"/>
    </row>
    <row r="22" spans="1:9" ht="15">
      <c r="G22"/>
    </row>
    <row r="23" spans="1:9" ht="15">
      <c r="G23"/>
    </row>
    <row r="24" spans="1:9" ht="15">
      <c r="G24"/>
    </row>
    <row r="25" spans="1:9" ht="15">
      <c r="G25"/>
    </row>
    <row r="26" spans="1:9" ht="15">
      <c r="G26"/>
    </row>
    <row r="27" spans="1:9" ht="15">
      <c r="G27"/>
    </row>
    <row r="28" spans="1:9" ht="15">
      <c r="G28"/>
    </row>
    <row r="29" spans="1:9" ht="15">
      <c r="G29"/>
    </row>
    <row r="30" spans="1:9" ht="15">
      <c r="G30"/>
    </row>
    <row r="31" spans="1:9" ht="15">
      <c r="G31"/>
    </row>
    <row r="32" spans="1:9" ht="15">
      <c r="G32"/>
    </row>
    <row r="33" spans="7:7" ht="15">
      <c r="G33"/>
    </row>
    <row r="34" spans="7:7" ht="15">
      <c r="G34"/>
    </row>
    <row r="35" spans="7:7" ht="15">
      <c r="G35"/>
    </row>
    <row r="36" spans="7:7" ht="15">
      <c r="G36"/>
    </row>
    <row r="37" spans="7:7" ht="15">
      <c r="G37"/>
    </row>
    <row r="38" spans="7:7" ht="15">
      <c r="G38"/>
    </row>
    <row r="39" spans="7:7" ht="15">
      <c r="G39"/>
    </row>
    <row r="40" spans="7:7" ht="15">
      <c r="G40"/>
    </row>
    <row r="41" spans="7:7" ht="15">
      <c r="G41"/>
    </row>
    <row r="42" spans="7:7" ht="15">
      <c r="G42"/>
    </row>
    <row r="43" spans="7:7" ht="15">
      <c r="G43"/>
    </row>
    <row r="44" spans="7:7" ht="15">
      <c r="G44"/>
    </row>
    <row r="45" spans="7:7" ht="15">
      <c r="G45"/>
    </row>
    <row r="46" spans="7:7" ht="15">
      <c r="G46"/>
    </row>
    <row r="47" spans="7:7" ht="15">
      <c r="G47"/>
    </row>
  </sheetData>
  <sheetProtection password="B8D9" sheet="1" objects="1" scenarios="1"/>
  <mergeCells count="2">
    <mergeCell ref="B1:F1"/>
    <mergeCell ref="A1:A2"/>
  </mergeCells>
  <pageMargins left="0.70866141732283472" right="0.70866141732283472" top="0.74803149606299213" bottom="0.74803149606299213" header="0.31496062992125984" footer="0.31496062992125984"/>
  <pageSetup paperSize="9" scale="49" orientation="landscape" r:id="rId1"/>
  <headerFooter>
    <oddFooter>&amp;L&amp;8Scottish Stroke Care Audit 2018 National Report
Stroke Services in Scottish Hospitals, Data relating to 2017&amp;R&amp;8© NHS National Services Scotland/Crown Copyright</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S107"/>
  <sheetViews>
    <sheetView showGridLines="0" workbookViewId="0"/>
  </sheetViews>
  <sheetFormatPr defaultRowHeight="12.75"/>
  <cols>
    <col min="1" max="1" width="1.7109375" style="106" customWidth="1"/>
    <col min="2" max="2" width="16.7109375" style="106" customWidth="1"/>
    <col min="3" max="3" width="45.7109375" style="106" customWidth="1"/>
    <col min="4" max="6" width="10.7109375" style="102" customWidth="1"/>
    <col min="7" max="9" width="1.7109375" style="102" customWidth="1"/>
    <col min="10" max="10" width="9.28515625" style="102" customWidth="1"/>
    <col min="11" max="11" width="11.28515625" style="106" customWidth="1"/>
    <col min="12" max="12" width="9.28515625" style="106" customWidth="1"/>
    <col min="13" max="13" width="11.28515625" style="106" customWidth="1"/>
    <col min="14" max="14" width="9.28515625" style="106" customWidth="1"/>
    <col min="15" max="15" width="11.28515625" style="106" customWidth="1"/>
    <col min="16" max="256" width="9.140625" style="106"/>
    <col min="257" max="257" width="1.7109375" style="106" customWidth="1"/>
    <col min="258" max="258" width="16.7109375" style="106" customWidth="1"/>
    <col min="259" max="259" width="45.7109375" style="106" customWidth="1"/>
    <col min="260" max="262" width="10.7109375" style="106" customWidth="1"/>
    <col min="263" max="265" width="1.7109375" style="106" customWidth="1"/>
    <col min="266" max="266" width="9.28515625" style="106" customWidth="1"/>
    <col min="267" max="267" width="11.28515625" style="106" customWidth="1"/>
    <col min="268" max="268" width="9.28515625" style="106" customWidth="1"/>
    <col min="269" max="269" width="11.28515625" style="106" customWidth="1"/>
    <col min="270" max="270" width="9.28515625" style="106" customWidth="1"/>
    <col min="271" max="271" width="11.28515625" style="106" customWidth="1"/>
    <col min="272" max="512" width="9.140625" style="106"/>
    <col min="513" max="513" width="1.7109375" style="106" customWidth="1"/>
    <col min="514" max="514" width="16.7109375" style="106" customWidth="1"/>
    <col min="515" max="515" width="45.7109375" style="106" customWidth="1"/>
    <col min="516" max="518" width="10.7109375" style="106" customWidth="1"/>
    <col min="519" max="521" width="1.7109375" style="106" customWidth="1"/>
    <col min="522" max="522" width="9.28515625" style="106" customWidth="1"/>
    <col min="523" max="523" width="11.28515625" style="106" customWidth="1"/>
    <col min="524" max="524" width="9.28515625" style="106" customWidth="1"/>
    <col min="525" max="525" width="11.28515625" style="106" customWidth="1"/>
    <col min="526" max="526" width="9.28515625" style="106" customWidth="1"/>
    <col min="527" max="527" width="11.28515625" style="106" customWidth="1"/>
    <col min="528" max="768" width="9.140625" style="106"/>
    <col min="769" max="769" width="1.7109375" style="106" customWidth="1"/>
    <col min="770" max="770" width="16.7109375" style="106" customWidth="1"/>
    <col min="771" max="771" width="45.7109375" style="106" customWidth="1"/>
    <col min="772" max="774" width="10.7109375" style="106" customWidth="1"/>
    <col min="775" max="777" width="1.7109375" style="106" customWidth="1"/>
    <col min="778" max="778" width="9.28515625" style="106" customWidth="1"/>
    <col min="779" max="779" width="11.28515625" style="106" customWidth="1"/>
    <col min="780" max="780" width="9.28515625" style="106" customWidth="1"/>
    <col min="781" max="781" width="11.28515625" style="106" customWidth="1"/>
    <col min="782" max="782" width="9.28515625" style="106" customWidth="1"/>
    <col min="783" max="783" width="11.28515625" style="106" customWidth="1"/>
    <col min="784" max="1024" width="9.140625" style="106"/>
    <col min="1025" max="1025" width="1.7109375" style="106" customWidth="1"/>
    <col min="1026" max="1026" width="16.7109375" style="106" customWidth="1"/>
    <col min="1027" max="1027" width="45.7109375" style="106" customWidth="1"/>
    <col min="1028" max="1030" width="10.7109375" style="106" customWidth="1"/>
    <col min="1031" max="1033" width="1.7109375" style="106" customWidth="1"/>
    <col min="1034" max="1034" width="9.28515625" style="106" customWidth="1"/>
    <col min="1035" max="1035" width="11.28515625" style="106" customWidth="1"/>
    <col min="1036" max="1036" width="9.28515625" style="106" customWidth="1"/>
    <col min="1037" max="1037" width="11.28515625" style="106" customWidth="1"/>
    <col min="1038" max="1038" width="9.28515625" style="106" customWidth="1"/>
    <col min="1039" max="1039" width="11.28515625" style="106" customWidth="1"/>
    <col min="1040" max="1280" width="9.140625" style="106"/>
    <col min="1281" max="1281" width="1.7109375" style="106" customWidth="1"/>
    <col min="1282" max="1282" width="16.7109375" style="106" customWidth="1"/>
    <col min="1283" max="1283" width="45.7109375" style="106" customWidth="1"/>
    <col min="1284" max="1286" width="10.7109375" style="106" customWidth="1"/>
    <col min="1287" max="1289" width="1.7109375" style="106" customWidth="1"/>
    <col min="1290" max="1290" width="9.28515625" style="106" customWidth="1"/>
    <col min="1291" max="1291" width="11.28515625" style="106" customWidth="1"/>
    <col min="1292" max="1292" width="9.28515625" style="106" customWidth="1"/>
    <col min="1293" max="1293" width="11.28515625" style="106" customWidth="1"/>
    <col min="1294" max="1294" width="9.28515625" style="106" customWidth="1"/>
    <col min="1295" max="1295" width="11.28515625" style="106" customWidth="1"/>
    <col min="1296" max="1536" width="9.140625" style="106"/>
    <col min="1537" max="1537" width="1.7109375" style="106" customWidth="1"/>
    <col min="1538" max="1538" width="16.7109375" style="106" customWidth="1"/>
    <col min="1539" max="1539" width="45.7109375" style="106" customWidth="1"/>
    <col min="1540" max="1542" width="10.7109375" style="106" customWidth="1"/>
    <col min="1543" max="1545" width="1.7109375" style="106" customWidth="1"/>
    <col min="1546" max="1546" width="9.28515625" style="106" customWidth="1"/>
    <col min="1547" max="1547" width="11.28515625" style="106" customWidth="1"/>
    <col min="1548" max="1548" width="9.28515625" style="106" customWidth="1"/>
    <col min="1549" max="1549" width="11.28515625" style="106" customWidth="1"/>
    <col min="1550" max="1550" width="9.28515625" style="106" customWidth="1"/>
    <col min="1551" max="1551" width="11.28515625" style="106" customWidth="1"/>
    <col min="1552" max="1792" width="9.140625" style="106"/>
    <col min="1793" max="1793" width="1.7109375" style="106" customWidth="1"/>
    <col min="1794" max="1794" width="16.7109375" style="106" customWidth="1"/>
    <col min="1795" max="1795" width="45.7109375" style="106" customWidth="1"/>
    <col min="1796" max="1798" width="10.7109375" style="106" customWidth="1"/>
    <col min="1799" max="1801" width="1.7109375" style="106" customWidth="1"/>
    <col min="1802" max="1802" width="9.28515625" style="106" customWidth="1"/>
    <col min="1803" max="1803" width="11.28515625" style="106" customWidth="1"/>
    <col min="1804" max="1804" width="9.28515625" style="106" customWidth="1"/>
    <col min="1805" max="1805" width="11.28515625" style="106" customWidth="1"/>
    <col min="1806" max="1806" width="9.28515625" style="106" customWidth="1"/>
    <col min="1807" max="1807" width="11.28515625" style="106" customWidth="1"/>
    <col min="1808" max="2048" width="9.140625" style="106"/>
    <col min="2049" max="2049" width="1.7109375" style="106" customWidth="1"/>
    <col min="2050" max="2050" width="16.7109375" style="106" customWidth="1"/>
    <col min="2051" max="2051" width="45.7109375" style="106" customWidth="1"/>
    <col min="2052" max="2054" width="10.7109375" style="106" customWidth="1"/>
    <col min="2055" max="2057" width="1.7109375" style="106" customWidth="1"/>
    <col min="2058" max="2058" width="9.28515625" style="106" customWidth="1"/>
    <col min="2059" max="2059" width="11.28515625" style="106" customWidth="1"/>
    <col min="2060" max="2060" width="9.28515625" style="106" customWidth="1"/>
    <col min="2061" max="2061" width="11.28515625" style="106" customWidth="1"/>
    <col min="2062" max="2062" width="9.28515625" style="106" customWidth="1"/>
    <col min="2063" max="2063" width="11.28515625" style="106" customWidth="1"/>
    <col min="2064" max="2304" width="9.140625" style="106"/>
    <col min="2305" max="2305" width="1.7109375" style="106" customWidth="1"/>
    <col min="2306" max="2306" width="16.7109375" style="106" customWidth="1"/>
    <col min="2307" max="2307" width="45.7109375" style="106" customWidth="1"/>
    <col min="2308" max="2310" width="10.7109375" style="106" customWidth="1"/>
    <col min="2311" max="2313" width="1.7109375" style="106" customWidth="1"/>
    <col min="2314" max="2314" width="9.28515625" style="106" customWidth="1"/>
    <col min="2315" max="2315" width="11.28515625" style="106" customWidth="1"/>
    <col min="2316" max="2316" width="9.28515625" style="106" customWidth="1"/>
    <col min="2317" max="2317" width="11.28515625" style="106" customWidth="1"/>
    <col min="2318" max="2318" width="9.28515625" style="106" customWidth="1"/>
    <col min="2319" max="2319" width="11.28515625" style="106" customWidth="1"/>
    <col min="2320" max="2560" width="9.140625" style="106"/>
    <col min="2561" max="2561" width="1.7109375" style="106" customWidth="1"/>
    <col min="2562" max="2562" width="16.7109375" style="106" customWidth="1"/>
    <col min="2563" max="2563" width="45.7109375" style="106" customWidth="1"/>
    <col min="2564" max="2566" width="10.7109375" style="106" customWidth="1"/>
    <col min="2567" max="2569" width="1.7109375" style="106" customWidth="1"/>
    <col min="2570" max="2570" width="9.28515625" style="106" customWidth="1"/>
    <col min="2571" max="2571" width="11.28515625" style="106" customWidth="1"/>
    <col min="2572" max="2572" width="9.28515625" style="106" customWidth="1"/>
    <col min="2573" max="2573" width="11.28515625" style="106" customWidth="1"/>
    <col min="2574" max="2574" width="9.28515625" style="106" customWidth="1"/>
    <col min="2575" max="2575" width="11.28515625" style="106" customWidth="1"/>
    <col min="2576" max="2816" width="9.140625" style="106"/>
    <col min="2817" max="2817" width="1.7109375" style="106" customWidth="1"/>
    <col min="2818" max="2818" width="16.7109375" style="106" customWidth="1"/>
    <col min="2819" max="2819" width="45.7109375" style="106" customWidth="1"/>
    <col min="2820" max="2822" width="10.7109375" style="106" customWidth="1"/>
    <col min="2823" max="2825" width="1.7109375" style="106" customWidth="1"/>
    <col min="2826" max="2826" width="9.28515625" style="106" customWidth="1"/>
    <col min="2827" max="2827" width="11.28515625" style="106" customWidth="1"/>
    <col min="2828" max="2828" width="9.28515625" style="106" customWidth="1"/>
    <col min="2829" max="2829" width="11.28515625" style="106" customWidth="1"/>
    <col min="2830" max="2830" width="9.28515625" style="106" customWidth="1"/>
    <col min="2831" max="2831" width="11.28515625" style="106" customWidth="1"/>
    <col min="2832" max="3072" width="9.140625" style="106"/>
    <col min="3073" max="3073" width="1.7109375" style="106" customWidth="1"/>
    <col min="3074" max="3074" width="16.7109375" style="106" customWidth="1"/>
    <col min="3075" max="3075" width="45.7109375" style="106" customWidth="1"/>
    <col min="3076" max="3078" width="10.7109375" style="106" customWidth="1"/>
    <col min="3079" max="3081" width="1.7109375" style="106" customWidth="1"/>
    <col min="3082" max="3082" width="9.28515625" style="106" customWidth="1"/>
    <col min="3083" max="3083" width="11.28515625" style="106" customWidth="1"/>
    <col min="3084" max="3084" width="9.28515625" style="106" customWidth="1"/>
    <col min="3085" max="3085" width="11.28515625" style="106" customWidth="1"/>
    <col min="3086" max="3086" width="9.28515625" style="106" customWidth="1"/>
    <col min="3087" max="3087" width="11.28515625" style="106" customWidth="1"/>
    <col min="3088" max="3328" width="9.140625" style="106"/>
    <col min="3329" max="3329" width="1.7109375" style="106" customWidth="1"/>
    <col min="3330" max="3330" width="16.7109375" style="106" customWidth="1"/>
    <col min="3331" max="3331" width="45.7109375" style="106" customWidth="1"/>
    <col min="3332" max="3334" width="10.7109375" style="106" customWidth="1"/>
    <col min="3335" max="3337" width="1.7109375" style="106" customWidth="1"/>
    <col min="3338" max="3338" width="9.28515625" style="106" customWidth="1"/>
    <col min="3339" max="3339" width="11.28515625" style="106" customWidth="1"/>
    <col min="3340" max="3340" width="9.28515625" style="106" customWidth="1"/>
    <col min="3341" max="3341" width="11.28515625" style="106" customWidth="1"/>
    <col min="3342" max="3342" width="9.28515625" style="106" customWidth="1"/>
    <col min="3343" max="3343" width="11.28515625" style="106" customWidth="1"/>
    <col min="3344" max="3584" width="9.140625" style="106"/>
    <col min="3585" max="3585" width="1.7109375" style="106" customWidth="1"/>
    <col min="3586" max="3586" width="16.7109375" style="106" customWidth="1"/>
    <col min="3587" max="3587" width="45.7109375" style="106" customWidth="1"/>
    <col min="3588" max="3590" width="10.7109375" style="106" customWidth="1"/>
    <col min="3591" max="3593" width="1.7109375" style="106" customWidth="1"/>
    <col min="3594" max="3594" width="9.28515625" style="106" customWidth="1"/>
    <col min="3595" max="3595" width="11.28515625" style="106" customWidth="1"/>
    <col min="3596" max="3596" width="9.28515625" style="106" customWidth="1"/>
    <col min="3597" max="3597" width="11.28515625" style="106" customWidth="1"/>
    <col min="3598" max="3598" width="9.28515625" style="106" customWidth="1"/>
    <col min="3599" max="3599" width="11.28515625" style="106" customWidth="1"/>
    <col min="3600" max="3840" width="9.140625" style="106"/>
    <col min="3841" max="3841" width="1.7109375" style="106" customWidth="1"/>
    <col min="3842" max="3842" width="16.7109375" style="106" customWidth="1"/>
    <col min="3843" max="3843" width="45.7109375" style="106" customWidth="1"/>
    <col min="3844" max="3846" width="10.7109375" style="106" customWidth="1"/>
    <col min="3847" max="3849" width="1.7109375" style="106" customWidth="1"/>
    <col min="3850" max="3850" width="9.28515625" style="106" customWidth="1"/>
    <col min="3851" max="3851" width="11.28515625" style="106" customWidth="1"/>
    <col min="3852" max="3852" width="9.28515625" style="106" customWidth="1"/>
    <col min="3853" max="3853" width="11.28515625" style="106" customWidth="1"/>
    <col min="3854" max="3854" width="9.28515625" style="106" customWidth="1"/>
    <col min="3855" max="3855" width="11.28515625" style="106" customWidth="1"/>
    <col min="3856" max="4096" width="9.140625" style="106"/>
    <col min="4097" max="4097" width="1.7109375" style="106" customWidth="1"/>
    <col min="4098" max="4098" width="16.7109375" style="106" customWidth="1"/>
    <col min="4099" max="4099" width="45.7109375" style="106" customWidth="1"/>
    <col min="4100" max="4102" width="10.7109375" style="106" customWidth="1"/>
    <col min="4103" max="4105" width="1.7109375" style="106" customWidth="1"/>
    <col min="4106" max="4106" width="9.28515625" style="106" customWidth="1"/>
    <col min="4107" max="4107" width="11.28515625" style="106" customWidth="1"/>
    <col min="4108" max="4108" width="9.28515625" style="106" customWidth="1"/>
    <col min="4109" max="4109" width="11.28515625" style="106" customWidth="1"/>
    <col min="4110" max="4110" width="9.28515625" style="106" customWidth="1"/>
    <col min="4111" max="4111" width="11.28515625" style="106" customWidth="1"/>
    <col min="4112" max="4352" width="9.140625" style="106"/>
    <col min="4353" max="4353" width="1.7109375" style="106" customWidth="1"/>
    <col min="4354" max="4354" width="16.7109375" style="106" customWidth="1"/>
    <col min="4355" max="4355" width="45.7109375" style="106" customWidth="1"/>
    <col min="4356" max="4358" width="10.7109375" style="106" customWidth="1"/>
    <col min="4359" max="4361" width="1.7109375" style="106" customWidth="1"/>
    <col min="4362" max="4362" width="9.28515625" style="106" customWidth="1"/>
    <col min="4363" max="4363" width="11.28515625" style="106" customWidth="1"/>
    <col min="4364" max="4364" width="9.28515625" style="106" customWidth="1"/>
    <col min="4365" max="4365" width="11.28515625" style="106" customWidth="1"/>
    <col min="4366" max="4366" width="9.28515625" style="106" customWidth="1"/>
    <col min="4367" max="4367" width="11.28515625" style="106" customWidth="1"/>
    <col min="4368" max="4608" width="9.140625" style="106"/>
    <col min="4609" max="4609" width="1.7109375" style="106" customWidth="1"/>
    <col min="4610" max="4610" width="16.7109375" style="106" customWidth="1"/>
    <col min="4611" max="4611" width="45.7109375" style="106" customWidth="1"/>
    <col min="4612" max="4614" width="10.7109375" style="106" customWidth="1"/>
    <col min="4615" max="4617" width="1.7109375" style="106" customWidth="1"/>
    <col min="4618" max="4618" width="9.28515625" style="106" customWidth="1"/>
    <col min="4619" max="4619" width="11.28515625" style="106" customWidth="1"/>
    <col min="4620" max="4620" width="9.28515625" style="106" customWidth="1"/>
    <col min="4621" max="4621" width="11.28515625" style="106" customWidth="1"/>
    <col min="4622" max="4622" width="9.28515625" style="106" customWidth="1"/>
    <col min="4623" max="4623" width="11.28515625" style="106" customWidth="1"/>
    <col min="4624" max="4864" width="9.140625" style="106"/>
    <col min="4865" max="4865" width="1.7109375" style="106" customWidth="1"/>
    <col min="4866" max="4866" width="16.7109375" style="106" customWidth="1"/>
    <col min="4867" max="4867" width="45.7109375" style="106" customWidth="1"/>
    <col min="4868" max="4870" width="10.7109375" style="106" customWidth="1"/>
    <col min="4871" max="4873" width="1.7109375" style="106" customWidth="1"/>
    <col min="4874" max="4874" width="9.28515625" style="106" customWidth="1"/>
    <col min="4875" max="4875" width="11.28515625" style="106" customWidth="1"/>
    <col min="4876" max="4876" width="9.28515625" style="106" customWidth="1"/>
    <col min="4877" max="4877" width="11.28515625" style="106" customWidth="1"/>
    <col min="4878" max="4878" width="9.28515625" style="106" customWidth="1"/>
    <col min="4879" max="4879" width="11.28515625" style="106" customWidth="1"/>
    <col min="4880" max="5120" width="9.140625" style="106"/>
    <col min="5121" max="5121" width="1.7109375" style="106" customWidth="1"/>
    <col min="5122" max="5122" width="16.7109375" style="106" customWidth="1"/>
    <col min="5123" max="5123" width="45.7109375" style="106" customWidth="1"/>
    <col min="5124" max="5126" width="10.7109375" style="106" customWidth="1"/>
    <col min="5127" max="5129" width="1.7109375" style="106" customWidth="1"/>
    <col min="5130" max="5130" width="9.28515625" style="106" customWidth="1"/>
    <col min="5131" max="5131" width="11.28515625" style="106" customWidth="1"/>
    <col min="5132" max="5132" width="9.28515625" style="106" customWidth="1"/>
    <col min="5133" max="5133" width="11.28515625" style="106" customWidth="1"/>
    <col min="5134" max="5134" width="9.28515625" style="106" customWidth="1"/>
    <col min="5135" max="5135" width="11.28515625" style="106" customWidth="1"/>
    <col min="5136" max="5376" width="9.140625" style="106"/>
    <col min="5377" max="5377" width="1.7109375" style="106" customWidth="1"/>
    <col min="5378" max="5378" width="16.7109375" style="106" customWidth="1"/>
    <col min="5379" max="5379" width="45.7109375" style="106" customWidth="1"/>
    <col min="5380" max="5382" width="10.7109375" style="106" customWidth="1"/>
    <col min="5383" max="5385" width="1.7109375" style="106" customWidth="1"/>
    <col min="5386" max="5386" width="9.28515625" style="106" customWidth="1"/>
    <col min="5387" max="5387" width="11.28515625" style="106" customWidth="1"/>
    <col min="5388" max="5388" width="9.28515625" style="106" customWidth="1"/>
    <col min="5389" max="5389" width="11.28515625" style="106" customWidth="1"/>
    <col min="5390" max="5390" width="9.28515625" style="106" customWidth="1"/>
    <col min="5391" max="5391" width="11.28515625" style="106" customWidth="1"/>
    <col min="5392" max="5632" width="9.140625" style="106"/>
    <col min="5633" max="5633" width="1.7109375" style="106" customWidth="1"/>
    <col min="5634" max="5634" width="16.7109375" style="106" customWidth="1"/>
    <col min="5635" max="5635" width="45.7109375" style="106" customWidth="1"/>
    <col min="5636" max="5638" width="10.7109375" style="106" customWidth="1"/>
    <col min="5639" max="5641" width="1.7109375" style="106" customWidth="1"/>
    <col min="5642" max="5642" width="9.28515625" style="106" customWidth="1"/>
    <col min="5643" max="5643" width="11.28515625" style="106" customWidth="1"/>
    <col min="5644" max="5644" width="9.28515625" style="106" customWidth="1"/>
    <col min="5645" max="5645" width="11.28515625" style="106" customWidth="1"/>
    <col min="5646" max="5646" width="9.28515625" style="106" customWidth="1"/>
    <col min="5647" max="5647" width="11.28515625" style="106" customWidth="1"/>
    <col min="5648" max="5888" width="9.140625" style="106"/>
    <col min="5889" max="5889" width="1.7109375" style="106" customWidth="1"/>
    <col min="5890" max="5890" width="16.7109375" style="106" customWidth="1"/>
    <col min="5891" max="5891" width="45.7109375" style="106" customWidth="1"/>
    <col min="5892" max="5894" width="10.7109375" style="106" customWidth="1"/>
    <col min="5895" max="5897" width="1.7109375" style="106" customWidth="1"/>
    <col min="5898" max="5898" width="9.28515625" style="106" customWidth="1"/>
    <col min="5899" max="5899" width="11.28515625" style="106" customWidth="1"/>
    <col min="5900" max="5900" width="9.28515625" style="106" customWidth="1"/>
    <col min="5901" max="5901" width="11.28515625" style="106" customWidth="1"/>
    <col min="5902" max="5902" width="9.28515625" style="106" customWidth="1"/>
    <col min="5903" max="5903" width="11.28515625" style="106" customWidth="1"/>
    <col min="5904" max="6144" width="9.140625" style="106"/>
    <col min="6145" max="6145" width="1.7109375" style="106" customWidth="1"/>
    <col min="6146" max="6146" width="16.7109375" style="106" customWidth="1"/>
    <col min="6147" max="6147" width="45.7109375" style="106" customWidth="1"/>
    <col min="6148" max="6150" width="10.7109375" style="106" customWidth="1"/>
    <col min="6151" max="6153" width="1.7109375" style="106" customWidth="1"/>
    <col min="6154" max="6154" width="9.28515625" style="106" customWidth="1"/>
    <col min="6155" max="6155" width="11.28515625" style="106" customWidth="1"/>
    <col min="6156" max="6156" width="9.28515625" style="106" customWidth="1"/>
    <col min="6157" max="6157" width="11.28515625" style="106" customWidth="1"/>
    <col min="6158" max="6158" width="9.28515625" style="106" customWidth="1"/>
    <col min="6159" max="6159" width="11.28515625" style="106" customWidth="1"/>
    <col min="6160" max="6400" width="9.140625" style="106"/>
    <col min="6401" max="6401" width="1.7109375" style="106" customWidth="1"/>
    <col min="6402" max="6402" width="16.7109375" style="106" customWidth="1"/>
    <col min="6403" max="6403" width="45.7109375" style="106" customWidth="1"/>
    <col min="6404" max="6406" width="10.7109375" style="106" customWidth="1"/>
    <col min="6407" max="6409" width="1.7109375" style="106" customWidth="1"/>
    <col min="6410" max="6410" width="9.28515625" style="106" customWidth="1"/>
    <col min="6411" max="6411" width="11.28515625" style="106" customWidth="1"/>
    <col min="6412" max="6412" width="9.28515625" style="106" customWidth="1"/>
    <col min="6413" max="6413" width="11.28515625" style="106" customWidth="1"/>
    <col min="6414" max="6414" width="9.28515625" style="106" customWidth="1"/>
    <col min="6415" max="6415" width="11.28515625" style="106" customWidth="1"/>
    <col min="6416" max="6656" width="9.140625" style="106"/>
    <col min="6657" max="6657" width="1.7109375" style="106" customWidth="1"/>
    <col min="6658" max="6658" width="16.7109375" style="106" customWidth="1"/>
    <col min="6659" max="6659" width="45.7109375" style="106" customWidth="1"/>
    <col min="6660" max="6662" width="10.7109375" style="106" customWidth="1"/>
    <col min="6663" max="6665" width="1.7109375" style="106" customWidth="1"/>
    <col min="6666" max="6666" width="9.28515625" style="106" customWidth="1"/>
    <col min="6667" max="6667" width="11.28515625" style="106" customWidth="1"/>
    <col min="6668" max="6668" width="9.28515625" style="106" customWidth="1"/>
    <col min="6669" max="6669" width="11.28515625" style="106" customWidth="1"/>
    <col min="6670" max="6670" width="9.28515625" style="106" customWidth="1"/>
    <col min="6671" max="6671" width="11.28515625" style="106" customWidth="1"/>
    <col min="6672" max="6912" width="9.140625" style="106"/>
    <col min="6913" max="6913" width="1.7109375" style="106" customWidth="1"/>
    <col min="6914" max="6914" width="16.7109375" style="106" customWidth="1"/>
    <col min="6915" max="6915" width="45.7109375" style="106" customWidth="1"/>
    <col min="6916" max="6918" width="10.7109375" style="106" customWidth="1"/>
    <col min="6919" max="6921" width="1.7109375" style="106" customWidth="1"/>
    <col min="6922" max="6922" width="9.28515625" style="106" customWidth="1"/>
    <col min="6923" max="6923" width="11.28515625" style="106" customWidth="1"/>
    <col min="6924" max="6924" width="9.28515625" style="106" customWidth="1"/>
    <col min="6925" max="6925" width="11.28515625" style="106" customWidth="1"/>
    <col min="6926" max="6926" width="9.28515625" style="106" customWidth="1"/>
    <col min="6927" max="6927" width="11.28515625" style="106" customWidth="1"/>
    <col min="6928" max="7168" width="9.140625" style="106"/>
    <col min="7169" max="7169" width="1.7109375" style="106" customWidth="1"/>
    <col min="7170" max="7170" width="16.7109375" style="106" customWidth="1"/>
    <col min="7171" max="7171" width="45.7109375" style="106" customWidth="1"/>
    <col min="7172" max="7174" width="10.7109375" style="106" customWidth="1"/>
    <col min="7175" max="7177" width="1.7109375" style="106" customWidth="1"/>
    <col min="7178" max="7178" width="9.28515625" style="106" customWidth="1"/>
    <col min="7179" max="7179" width="11.28515625" style="106" customWidth="1"/>
    <col min="7180" max="7180" width="9.28515625" style="106" customWidth="1"/>
    <col min="7181" max="7181" width="11.28515625" style="106" customWidth="1"/>
    <col min="7182" max="7182" width="9.28515625" style="106" customWidth="1"/>
    <col min="7183" max="7183" width="11.28515625" style="106" customWidth="1"/>
    <col min="7184" max="7424" width="9.140625" style="106"/>
    <col min="7425" max="7425" width="1.7109375" style="106" customWidth="1"/>
    <col min="7426" max="7426" width="16.7109375" style="106" customWidth="1"/>
    <col min="7427" max="7427" width="45.7109375" style="106" customWidth="1"/>
    <col min="7428" max="7430" width="10.7109375" style="106" customWidth="1"/>
    <col min="7431" max="7433" width="1.7109375" style="106" customWidth="1"/>
    <col min="7434" max="7434" width="9.28515625" style="106" customWidth="1"/>
    <col min="7435" max="7435" width="11.28515625" style="106" customWidth="1"/>
    <col min="7436" max="7436" width="9.28515625" style="106" customWidth="1"/>
    <col min="7437" max="7437" width="11.28515625" style="106" customWidth="1"/>
    <col min="7438" max="7438" width="9.28515625" style="106" customWidth="1"/>
    <col min="7439" max="7439" width="11.28515625" style="106" customWidth="1"/>
    <col min="7440" max="7680" width="9.140625" style="106"/>
    <col min="7681" max="7681" width="1.7109375" style="106" customWidth="1"/>
    <col min="7682" max="7682" width="16.7109375" style="106" customWidth="1"/>
    <col min="7683" max="7683" width="45.7109375" style="106" customWidth="1"/>
    <col min="7684" max="7686" width="10.7109375" style="106" customWidth="1"/>
    <col min="7687" max="7689" width="1.7109375" style="106" customWidth="1"/>
    <col min="7690" max="7690" width="9.28515625" style="106" customWidth="1"/>
    <col min="7691" max="7691" width="11.28515625" style="106" customWidth="1"/>
    <col min="7692" max="7692" width="9.28515625" style="106" customWidth="1"/>
    <col min="7693" max="7693" width="11.28515625" style="106" customWidth="1"/>
    <col min="7694" max="7694" width="9.28515625" style="106" customWidth="1"/>
    <col min="7695" max="7695" width="11.28515625" style="106" customWidth="1"/>
    <col min="7696" max="7936" width="9.140625" style="106"/>
    <col min="7937" max="7937" width="1.7109375" style="106" customWidth="1"/>
    <col min="7938" max="7938" width="16.7109375" style="106" customWidth="1"/>
    <col min="7939" max="7939" width="45.7109375" style="106" customWidth="1"/>
    <col min="7940" max="7942" width="10.7109375" style="106" customWidth="1"/>
    <col min="7943" max="7945" width="1.7109375" style="106" customWidth="1"/>
    <col min="7946" max="7946" width="9.28515625" style="106" customWidth="1"/>
    <col min="7947" max="7947" width="11.28515625" style="106" customWidth="1"/>
    <col min="7948" max="7948" width="9.28515625" style="106" customWidth="1"/>
    <col min="7949" max="7949" width="11.28515625" style="106" customWidth="1"/>
    <col min="7950" max="7950" width="9.28515625" style="106" customWidth="1"/>
    <col min="7951" max="7951" width="11.28515625" style="106" customWidth="1"/>
    <col min="7952" max="8192" width="9.140625" style="106"/>
    <col min="8193" max="8193" width="1.7109375" style="106" customWidth="1"/>
    <col min="8194" max="8194" width="16.7109375" style="106" customWidth="1"/>
    <col min="8195" max="8195" width="45.7109375" style="106" customWidth="1"/>
    <col min="8196" max="8198" width="10.7109375" style="106" customWidth="1"/>
    <col min="8199" max="8201" width="1.7109375" style="106" customWidth="1"/>
    <col min="8202" max="8202" width="9.28515625" style="106" customWidth="1"/>
    <col min="8203" max="8203" width="11.28515625" style="106" customWidth="1"/>
    <col min="8204" max="8204" width="9.28515625" style="106" customWidth="1"/>
    <col min="8205" max="8205" width="11.28515625" style="106" customWidth="1"/>
    <col min="8206" max="8206" width="9.28515625" style="106" customWidth="1"/>
    <col min="8207" max="8207" width="11.28515625" style="106" customWidth="1"/>
    <col min="8208" max="8448" width="9.140625" style="106"/>
    <col min="8449" max="8449" width="1.7109375" style="106" customWidth="1"/>
    <col min="8450" max="8450" width="16.7109375" style="106" customWidth="1"/>
    <col min="8451" max="8451" width="45.7109375" style="106" customWidth="1"/>
    <col min="8452" max="8454" width="10.7109375" style="106" customWidth="1"/>
    <col min="8455" max="8457" width="1.7109375" style="106" customWidth="1"/>
    <col min="8458" max="8458" width="9.28515625" style="106" customWidth="1"/>
    <col min="8459" max="8459" width="11.28515625" style="106" customWidth="1"/>
    <col min="8460" max="8460" width="9.28515625" style="106" customWidth="1"/>
    <col min="8461" max="8461" width="11.28515625" style="106" customWidth="1"/>
    <col min="8462" max="8462" width="9.28515625" style="106" customWidth="1"/>
    <col min="8463" max="8463" width="11.28515625" style="106" customWidth="1"/>
    <col min="8464" max="8704" width="9.140625" style="106"/>
    <col min="8705" max="8705" width="1.7109375" style="106" customWidth="1"/>
    <col min="8706" max="8706" width="16.7109375" style="106" customWidth="1"/>
    <col min="8707" max="8707" width="45.7109375" style="106" customWidth="1"/>
    <col min="8708" max="8710" width="10.7109375" style="106" customWidth="1"/>
    <col min="8711" max="8713" width="1.7109375" style="106" customWidth="1"/>
    <col min="8714" max="8714" width="9.28515625" style="106" customWidth="1"/>
    <col min="8715" max="8715" width="11.28515625" style="106" customWidth="1"/>
    <col min="8716" max="8716" width="9.28515625" style="106" customWidth="1"/>
    <col min="8717" max="8717" width="11.28515625" style="106" customWidth="1"/>
    <col min="8718" max="8718" width="9.28515625" style="106" customWidth="1"/>
    <col min="8719" max="8719" width="11.28515625" style="106" customWidth="1"/>
    <col min="8720" max="8960" width="9.140625" style="106"/>
    <col min="8961" max="8961" width="1.7109375" style="106" customWidth="1"/>
    <col min="8962" max="8962" width="16.7109375" style="106" customWidth="1"/>
    <col min="8963" max="8963" width="45.7109375" style="106" customWidth="1"/>
    <col min="8964" max="8966" width="10.7109375" style="106" customWidth="1"/>
    <col min="8967" max="8969" width="1.7109375" style="106" customWidth="1"/>
    <col min="8970" max="8970" width="9.28515625" style="106" customWidth="1"/>
    <col min="8971" max="8971" width="11.28515625" style="106" customWidth="1"/>
    <col min="8972" max="8972" width="9.28515625" style="106" customWidth="1"/>
    <col min="8973" max="8973" width="11.28515625" style="106" customWidth="1"/>
    <col min="8974" max="8974" width="9.28515625" style="106" customWidth="1"/>
    <col min="8975" max="8975" width="11.28515625" style="106" customWidth="1"/>
    <col min="8976" max="9216" width="9.140625" style="106"/>
    <col min="9217" max="9217" width="1.7109375" style="106" customWidth="1"/>
    <col min="9218" max="9218" width="16.7109375" style="106" customWidth="1"/>
    <col min="9219" max="9219" width="45.7109375" style="106" customWidth="1"/>
    <col min="9220" max="9222" width="10.7109375" style="106" customWidth="1"/>
    <col min="9223" max="9225" width="1.7109375" style="106" customWidth="1"/>
    <col min="9226" max="9226" width="9.28515625" style="106" customWidth="1"/>
    <col min="9227" max="9227" width="11.28515625" style="106" customWidth="1"/>
    <col min="9228" max="9228" width="9.28515625" style="106" customWidth="1"/>
    <col min="9229" max="9229" width="11.28515625" style="106" customWidth="1"/>
    <col min="9230" max="9230" width="9.28515625" style="106" customWidth="1"/>
    <col min="9231" max="9231" width="11.28515625" style="106" customWidth="1"/>
    <col min="9232" max="9472" width="9.140625" style="106"/>
    <col min="9473" max="9473" width="1.7109375" style="106" customWidth="1"/>
    <col min="9474" max="9474" width="16.7109375" style="106" customWidth="1"/>
    <col min="9475" max="9475" width="45.7109375" style="106" customWidth="1"/>
    <col min="9476" max="9478" width="10.7109375" style="106" customWidth="1"/>
    <col min="9479" max="9481" width="1.7109375" style="106" customWidth="1"/>
    <col min="9482" max="9482" width="9.28515625" style="106" customWidth="1"/>
    <col min="9483" max="9483" width="11.28515625" style="106" customWidth="1"/>
    <col min="9484" max="9484" width="9.28515625" style="106" customWidth="1"/>
    <col min="9485" max="9485" width="11.28515625" style="106" customWidth="1"/>
    <col min="9486" max="9486" width="9.28515625" style="106" customWidth="1"/>
    <col min="9487" max="9487" width="11.28515625" style="106" customWidth="1"/>
    <col min="9488" max="9728" width="9.140625" style="106"/>
    <col min="9729" max="9729" width="1.7109375" style="106" customWidth="1"/>
    <col min="9730" max="9730" width="16.7109375" style="106" customWidth="1"/>
    <col min="9731" max="9731" width="45.7109375" style="106" customWidth="1"/>
    <col min="9732" max="9734" width="10.7109375" style="106" customWidth="1"/>
    <col min="9735" max="9737" width="1.7109375" style="106" customWidth="1"/>
    <col min="9738" max="9738" width="9.28515625" style="106" customWidth="1"/>
    <col min="9739" max="9739" width="11.28515625" style="106" customWidth="1"/>
    <col min="9740" max="9740" width="9.28515625" style="106" customWidth="1"/>
    <col min="9741" max="9741" width="11.28515625" style="106" customWidth="1"/>
    <col min="9742" max="9742" width="9.28515625" style="106" customWidth="1"/>
    <col min="9743" max="9743" width="11.28515625" style="106" customWidth="1"/>
    <col min="9744" max="9984" width="9.140625" style="106"/>
    <col min="9985" max="9985" width="1.7109375" style="106" customWidth="1"/>
    <col min="9986" max="9986" width="16.7109375" style="106" customWidth="1"/>
    <col min="9987" max="9987" width="45.7109375" style="106" customWidth="1"/>
    <col min="9988" max="9990" width="10.7109375" style="106" customWidth="1"/>
    <col min="9991" max="9993" width="1.7109375" style="106" customWidth="1"/>
    <col min="9994" max="9994" width="9.28515625" style="106" customWidth="1"/>
    <col min="9995" max="9995" width="11.28515625" style="106" customWidth="1"/>
    <col min="9996" max="9996" width="9.28515625" style="106" customWidth="1"/>
    <col min="9997" max="9997" width="11.28515625" style="106" customWidth="1"/>
    <col min="9998" max="9998" width="9.28515625" style="106" customWidth="1"/>
    <col min="9999" max="9999" width="11.28515625" style="106" customWidth="1"/>
    <col min="10000" max="10240" width="9.140625" style="106"/>
    <col min="10241" max="10241" width="1.7109375" style="106" customWidth="1"/>
    <col min="10242" max="10242" width="16.7109375" style="106" customWidth="1"/>
    <col min="10243" max="10243" width="45.7109375" style="106" customWidth="1"/>
    <col min="10244" max="10246" width="10.7109375" style="106" customWidth="1"/>
    <col min="10247" max="10249" width="1.7109375" style="106" customWidth="1"/>
    <col min="10250" max="10250" width="9.28515625" style="106" customWidth="1"/>
    <col min="10251" max="10251" width="11.28515625" style="106" customWidth="1"/>
    <col min="10252" max="10252" width="9.28515625" style="106" customWidth="1"/>
    <col min="10253" max="10253" width="11.28515625" style="106" customWidth="1"/>
    <col min="10254" max="10254" width="9.28515625" style="106" customWidth="1"/>
    <col min="10255" max="10255" width="11.28515625" style="106" customWidth="1"/>
    <col min="10256" max="10496" width="9.140625" style="106"/>
    <col min="10497" max="10497" width="1.7109375" style="106" customWidth="1"/>
    <col min="10498" max="10498" width="16.7109375" style="106" customWidth="1"/>
    <col min="10499" max="10499" width="45.7109375" style="106" customWidth="1"/>
    <col min="10500" max="10502" width="10.7109375" style="106" customWidth="1"/>
    <col min="10503" max="10505" width="1.7109375" style="106" customWidth="1"/>
    <col min="10506" max="10506" width="9.28515625" style="106" customWidth="1"/>
    <col min="10507" max="10507" width="11.28515625" style="106" customWidth="1"/>
    <col min="10508" max="10508" width="9.28515625" style="106" customWidth="1"/>
    <col min="10509" max="10509" width="11.28515625" style="106" customWidth="1"/>
    <col min="10510" max="10510" width="9.28515625" style="106" customWidth="1"/>
    <col min="10511" max="10511" width="11.28515625" style="106" customWidth="1"/>
    <col min="10512" max="10752" width="9.140625" style="106"/>
    <col min="10753" max="10753" width="1.7109375" style="106" customWidth="1"/>
    <col min="10754" max="10754" width="16.7109375" style="106" customWidth="1"/>
    <col min="10755" max="10755" width="45.7109375" style="106" customWidth="1"/>
    <col min="10756" max="10758" width="10.7109375" style="106" customWidth="1"/>
    <col min="10759" max="10761" width="1.7109375" style="106" customWidth="1"/>
    <col min="10762" max="10762" width="9.28515625" style="106" customWidth="1"/>
    <col min="10763" max="10763" width="11.28515625" style="106" customWidth="1"/>
    <col min="10764" max="10764" width="9.28515625" style="106" customWidth="1"/>
    <col min="10765" max="10765" width="11.28515625" style="106" customWidth="1"/>
    <col min="10766" max="10766" width="9.28515625" style="106" customWidth="1"/>
    <col min="10767" max="10767" width="11.28515625" style="106" customWidth="1"/>
    <col min="10768" max="11008" width="9.140625" style="106"/>
    <col min="11009" max="11009" width="1.7109375" style="106" customWidth="1"/>
    <col min="11010" max="11010" width="16.7109375" style="106" customWidth="1"/>
    <col min="11011" max="11011" width="45.7109375" style="106" customWidth="1"/>
    <col min="11012" max="11014" width="10.7109375" style="106" customWidth="1"/>
    <col min="11015" max="11017" width="1.7109375" style="106" customWidth="1"/>
    <col min="11018" max="11018" width="9.28515625" style="106" customWidth="1"/>
    <col min="11019" max="11019" width="11.28515625" style="106" customWidth="1"/>
    <col min="11020" max="11020" width="9.28515625" style="106" customWidth="1"/>
    <col min="11021" max="11021" width="11.28515625" style="106" customWidth="1"/>
    <col min="11022" max="11022" width="9.28515625" style="106" customWidth="1"/>
    <col min="11023" max="11023" width="11.28515625" style="106" customWidth="1"/>
    <col min="11024" max="11264" width="9.140625" style="106"/>
    <col min="11265" max="11265" width="1.7109375" style="106" customWidth="1"/>
    <col min="11266" max="11266" width="16.7109375" style="106" customWidth="1"/>
    <col min="11267" max="11267" width="45.7109375" style="106" customWidth="1"/>
    <col min="11268" max="11270" width="10.7109375" style="106" customWidth="1"/>
    <col min="11271" max="11273" width="1.7109375" style="106" customWidth="1"/>
    <col min="11274" max="11274" width="9.28515625" style="106" customWidth="1"/>
    <col min="11275" max="11275" width="11.28515625" style="106" customWidth="1"/>
    <col min="11276" max="11276" width="9.28515625" style="106" customWidth="1"/>
    <col min="11277" max="11277" width="11.28515625" style="106" customWidth="1"/>
    <col min="11278" max="11278" width="9.28515625" style="106" customWidth="1"/>
    <col min="11279" max="11279" width="11.28515625" style="106" customWidth="1"/>
    <col min="11280" max="11520" width="9.140625" style="106"/>
    <col min="11521" max="11521" width="1.7109375" style="106" customWidth="1"/>
    <col min="11522" max="11522" width="16.7109375" style="106" customWidth="1"/>
    <col min="11523" max="11523" width="45.7109375" style="106" customWidth="1"/>
    <col min="11524" max="11526" width="10.7109375" style="106" customWidth="1"/>
    <col min="11527" max="11529" width="1.7109375" style="106" customWidth="1"/>
    <col min="11530" max="11530" width="9.28515625" style="106" customWidth="1"/>
    <col min="11531" max="11531" width="11.28515625" style="106" customWidth="1"/>
    <col min="11532" max="11532" width="9.28515625" style="106" customWidth="1"/>
    <col min="11533" max="11533" width="11.28515625" style="106" customWidth="1"/>
    <col min="11534" max="11534" width="9.28515625" style="106" customWidth="1"/>
    <col min="11535" max="11535" width="11.28515625" style="106" customWidth="1"/>
    <col min="11536" max="11776" width="9.140625" style="106"/>
    <col min="11777" max="11777" width="1.7109375" style="106" customWidth="1"/>
    <col min="11778" max="11778" width="16.7109375" style="106" customWidth="1"/>
    <col min="11779" max="11779" width="45.7109375" style="106" customWidth="1"/>
    <col min="11780" max="11782" width="10.7109375" style="106" customWidth="1"/>
    <col min="11783" max="11785" width="1.7109375" style="106" customWidth="1"/>
    <col min="11786" max="11786" width="9.28515625" style="106" customWidth="1"/>
    <col min="11787" max="11787" width="11.28515625" style="106" customWidth="1"/>
    <col min="11788" max="11788" width="9.28515625" style="106" customWidth="1"/>
    <col min="11789" max="11789" width="11.28515625" style="106" customWidth="1"/>
    <col min="11790" max="11790" width="9.28515625" style="106" customWidth="1"/>
    <col min="11791" max="11791" width="11.28515625" style="106" customWidth="1"/>
    <col min="11792" max="12032" width="9.140625" style="106"/>
    <col min="12033" max="12033" width="1.7109375" style="106" customWidth="1"/>
    <col min="12034" max="12034" width="16.7109375" style="106" customWidth="1"/>
    <col min="12035" max="12035" width="45.7109375" style="106" customWidth="1"/>
    <col min="12036" max="12038" width="10.7109375" style="106" customWidth="1"/>
    <col min="12039" max="12041" width="1.7109375" style="106" customWidth="1"/>
    <col min="12042" max="12042" width="9.28515625" style="106" customWidth="1"/>
    <col min="12043" max="12043" width="11.28515625" style="106" customWidth="1"/>
    <col min="12044" max="12044" width="9.28515625" style="106" customWidth="1"/>
    <col min="12045" max="12045" width="11.28515625" style="106" customWidth="1"/>
    <col min="12046" max="12046" width="9.28515625" style="106" customWidth="1"/>
    <col min="12047" max="12047" width="11.28515625" style="106" customWidth="1"/>
    <col min="12048" max="12288" width="9.140625" style="106"/>
    <col min="12289" max="12289" width="1.7109375" style="106" customWidth="1"/>
    <col min="12290" max="12290" width="16.7109375" style="106" customWidth="1"/>
    <col min="12291" max="12291" width="45.7109375" style="106" customWidth="1"/>
    <col min="12292" max="12294" width="10.7109375" style="106" customWidth="1"/>
    <col min="12295" max="12297" width="1.7109375" style="106" customWidth="1"/>
    <col min="12298" max="12298" width="9.28515625" style="106" customWidth="1"/>
    <col min="12299" max="12299" width="11.28515625" style="106" customWidth="1"/>
    <col min="12300" max="12300" width="9.28515625" style="106" customWidth="1"/>
    <col min="12301" max="12301" width="11.28515625" style="106" customWidth="1"/>
    <col min="12302" max="12302" width="9.28515625" style="106" customWidth="1"/>
    <col min="12303" max="12303" width="11.28515625" style="106" customWidth="1"/>
    <col min="12304" max="12544" width="9.140625" style="106"/>
    <col min="12545" max="12545" width="1.7109375" style="106" customWidth="1"/>
    <col min="12546" max="12546" width="16.7109375" style="106" customWidth="1"/>
    <col min="12547" max="12547" width="45.7109375" style="106" customWidth="1"/>
    <col min="12548" max="12550" width="10.7109375" style="106" customWidth="1"/>
    <col min="12551" max="12553" width="1.7109375" style="106" customWidth="1"/>
    <col min="12554" max="12554" width="9.28515625" style="106" customWidth="1"/>
    <col min="12555" max="12555" width="11.28515625" style="106" customWidth="1"/>
    <col min="12556" max="12556" width="9.28515625" style="106" customWidth="1"/>
    <col min="12557" max="12557" width="11.28515625" style="106" customWidth="1"/>
    <col min="12558" max="12558" width="9.28515625" style="106" customWidth="1"/>
    <col min="12559" max="12559" width="11.28515625" style="106" customWidth="1"/>
    <col min="12560" max="12800" width="9.140625" style="106"/>
    <col min="12801" max="12801" width="1.7109375" style="106" customWidth="1"/>
    <col min="12802" max="12802" width="16.7109375" style="106" customWidth="1"/>
    <col min="12803" max="12803" width="45.7109375" style="106" customWidth="1"/>
    <col min="12804" max="12806" width="10.7109375" style="106" customWidth="1"/>
    <col min="12807" max="12809" width="1.7109375" style="106" customWidth="1"/>
    <col min="12810" max="12810" width="9.28515625" style="106" customWidth="1"/>
    <col min="12811" max="12811" width="11.28515625" style="106" customWidth="1"/>
    <col min="12812" max="12812" width="9.28515625" style="106" customWidth="1"/>
    <col min="12813" max="12813" width="11.28515625" style="106" customWidth="1"/>
    <col min="12814" max="12814" width="9.28515625" style="106" customWidth="1"/>
    <col min="12815" max="12815" width="11.28515625" style="106" customWidth="1"/>
    <col min="12816" max="13056" width="9.140625" style="106"/>
    <col min="13057" max="13057" width="1.7109375" style="106" customWidth="1"/>
    <col min="13058" max="13058" width="16.7109375" style="106" customWidth="1"/>
    <col min="13059" max="13059" width="45.7109375" style="106" customWidth="1"/>
    <col min="13060" max="13062" width="10.7109375" style="106" customWidth="1"/>
    <col min="13063" max="13065" width="1.7109375" style="106" customWidth="1"/>
    <col min="13066" max="13066" width="9.28515625" style="106" customWidth="1"/>
    <col min="13067" max="13067" width="11.28515625" style="106" customWidth="1"/>
    <col min="13068" max="13068" width="9.28515625" style="106" customWidth="1"/>
    <col min="13069" max="13069" width="11.28515625" style="106" customWidth="1"/>
    <col min="13070" max="13070" width="9.28515625" style="106" customWidth="1"/>
    <col min="13071" max="13071" width="11.28515625" style="106" customWidth="1"/>
    <col min="13072" max="13312" width="9.140625" style="106"/>
    <col min="13313" max="13313" width="1.7109375" style="106" customWidth="1"/>
    <col min="13314" max="13314" width="16.7109375" style="106" customWidth="1"/>
    <col min="13315" max="13315" width="45.7109375" style="106" customWidth="1"/>
    <col min="13316" max="13318" width="10.7109375" style="106" customWidth="1"/>
    <col min="13319" max="13321" width="1.7109375" style="106" customWidth="1"/>
    <col min="13322" max="13322" width="9.28515625" style="106" customWidth="1"/>
    <col min="13323" max="13323" width="11.28515625" style="106" customWidth="1"/>
    <col min="13324" max="13324" width="9.28515625" style="106" customWidth="1"/>
    <col min="13325" max="13325" width="11.28515625" style="106" customWidth="1"/>
    <col min="13326" max="13326" width="9.28515625" style="106" customWidth="1"/>
    <col min="13327" max="13327" width="11.28515625" style="106" customWidth="1"/>
    <col min="13328" max="13568" width="9.140625" style="106"/>
    <col min="13569" max="13569" width="1.7109375" style="106" customWidth="1"/>
    <col min="13570" max="13570" width="16.7109375" style="106" customWidth="1"/>
    <col min="13571" max="13571" width="45.7109375" style="106" customWidth="1"/>
    <col min="13572" max="13574" width="10.7109375" style="106" customWidth="1"/>
    <col min="13575" max="13577" width="1.7109375" style="106" customWidth="1"/>
    <col min="13578" max="13578" width="9.28515625" style="106" customWidth="1"/>
    <col min="13579" max="13579" width="11.28515625" style="106" customWidth="1"/>
    <col min="13580" max="13580" width="9.28515625" style="106" customWidth="1"/>
    <col min="13581" max="13581" width="11.28515625" style="106" customWidth="1"/>
    <col min="13582" max="13582" width="9.28515625" style="106" customWidth="1"/>
    <col min="13583" max="13583" width="11.28515625" style="106" customWidth="1"/>
    <col min="13584" max="13824" width="9.140625" style="106"/>
    <col min="13825" max="13825" width="1.7109375" style="106" customWidth="1"/>
    <col min="13826" max="13826" width="16.7109375" style="106" customWidth="1"/>
    <col min="13827" max="13827" width="45.7109375" style="106" customWidth="1"/>
    <col min="13828" max="13830" width="10.7109375" style="106" customWidth="1"/>
    <col min="13831" max="13833" width="1.7109375" style="106" customWidth="1"/>
    <col min="13834" max="13834" width="9.28515625" style="106" customWidth="1"/>
    <col min="13835" max="13835" width="11.28515625" style="106" customWidth="1"/>
    <col min="13836" max="13836" width="9.28515625" style="106" customWidth="1"/>
    <col min="13837" max="13837" width="11.28515625" style="106" customWidth="1"/>
    <col min="13838" max="13838" width="9.28515625" style="106" customWidth="1"/>
    <col min="13839" max="13839" width="11.28515625" style="106" customWidth="1"/>
    <col min="13840" max="14080" width="9.140625" style="106"/>
    <col min="14081" max="14081" width="1.7109375" style="106" customWidth="1"/>
    <col min="14082" max="14082" width="16.7109375" style="106" customWidth="1"/>
    <col min="14083" max="14083" width="45.7109375" style="106" customWidth="1"/>
    <col min="14084" max="14086" width="10.7109375" style="106" customWidth="1"/>
    <col min="14087" max="14089" width="1.7109375" style="106" customWidth="1"/>
    <col min="14090" max="14090" width="9.28515625" style="106" customWidth="1"/>
    <col min="14091" max="14091" width="11.28515625" style="106" customWidth="1"/>
    <col min="14092" max="14092" width="9.28515625" style="106" customWidth="1"/>
    <col min="14093" max="14093" width="11.28515625" style="106" customWidth="1"/>
    <col min="14094" max="14094" width="9.28515625" style="106" customWidth="1"/>
    <col min="14095" max="14095" width="11.28515625" style="106" customWidth="1"/>
    <col min="14096" max="14336" width="9.140625" style="106"/>
    <col min="14337" max="14337" width="1.7109375" style="106" customWidth="1"/>
    <col min="14338" max="14338" width="16.7109375" style="106" customWidth="1"/>
    <col min="14339" max="14339" width="45.7109375" style="106" customWidth="1"/>
    <col min="14340" max="14342" width="10.7109375" style="106" customWidth="1"/>
    <col min="14343" max="14345" width="1.7109375" style="106" customWidth="1"/>
    <col min="14346" max="14346" width="9.28515625" style="106" customWidth="1"/>
    <col min="14347" max="14347" width="11.28515625" style="106" customWidth="1"/>
    <col min="14348" max="14348" width="9.28515625" style="106" customWidth="1"/>
    <col min="14349" max="14349" width="11.28515625" style="106" customWidth="1"/>
    <col min="14350" max="14350" width="9.28515625" style="106" customWidth="1"/>
    <col min="14351" max="14351" width="11.28515625" style="106" customWidth="1"/>
    <col min="14352" max="14592" width="9.140625" style="106"/>
    <col min="14593" max="14593" width="1.7109375" style="106" customWidth="1"/>
    <col min="14594" max="14594" width="16.7109375" style="106" customWidth="1"/>
    <col min="14595" max="14595" width="45.7109375" style="106" customWidth="1"/>
    <col min="14596" max="14598" width="10.7109375" style="106" customWidth="1"/>
    <col min="14599" max="14601" width="1.7109375" style="106" customWidth="1"/>
    <col min="14602" max="14602" width="9.28515625" style="106" customWidth="1"/>
    <col min="14603" max="14603" width="11.28515625" style="106" customWidth="1"/>
    <col min="14604" max="14604" width="9.28515625" style="106" customWidth="1"/>
    <col min="14605" max="14605" width="11.28515625" style="106" customWidth="1"/>
    <col min="14606" max="14606" width="9.28515625" style="106" customWidth="1"/>
    <col min="14607" max="14607" width="11.28515625" style="106" customWidth="1"/>
    <col min="14608" max="14848" width="9.140625" style="106"/>
    <col min="14849" max="14849" width="1.7109375" style="106" customWidth="1"/>
    <col min="14850" max="14850" width="16.7109375" style="106" customWidth="1"/>
    <col min="14851" max="14851" width="45.7109375" style="106" customWidth="1"/>
    <col min="14852" max="14854" width="10.7109375" style="106" customWidth="1"/>
    <col min="14855" max="14857" width="1.7109375" style="106" customWidth="1"/>
    <col min="14858" max="14858" width="9.28515625" style="106" customWidth="1"/>
    <col min="14859" max="14859" width="11.28515625" style="106" customWidth="1"/>
    <col min="14860" max="14860" width="9.28515625" style="106" customWidth="1"/>
    <col min="14861" max="14861" width="11.28515625" style="106" customWidth="1"/>
    <col min="14862" max="14862" width="9.28515625" style="106" customWidth="1"/>
    <col min="14863" max="14863" width="11.28515625" style="106" customWidth="1"/>
    <col min="14864" max="15104" width="9.140625" style="106"/>
    <col min="15105" max="15105" width="1.7109375" style="106" customWidth="1"/>
    <col min="15106" max="15106" width="16.7109375" style="106" customWidth="1"/>
    <col min="15107" max="15107" width="45.7109375" style="106" customWidth="1"/>
    <col min="15108" max="15110" width="10.7109375" style="106" customWidth="1"/>
    <col min="15111" max="15113" width="1.7109375" style="106" customWidth="1"/>
    <col min="15114" max="15114" width="9.28515625" style="106" customWidth="1"/>
    <col min="15115" max="15115" width="11.28515625" style="106" customWidth="1"/>
    <col min="15116" max="15116" width="9.28515625" style="106" customWidth="1"/>
    <col min="15117" max="15117" width="11.28515625" style="106" customWidth="1"/>
    <col min="15118" max="15118" width="9.28515625" style="106" customWidth="1"/>
    <col min="15119" max="15119" width="11.28515625" style="106" customWidth="1"/>
    <col min="15120" max="15360" width="9.140625" style="106"/>
    <col min="15361" max="15361" width="1.7109375" style="106" customWidth="1"/>
    <col min="15362" max="15362" width="16.7109375" style="106" customWidth="1"/>
    <col min="15363" max="15363" width="45.7109375" style="106" customWidth="1"/>
    <col min="15364" max="15366" width="10.7109375" style="106" customWidth="1"/>
    <col min="15367" max="15369" width="1.7109375" style="106" customWidth="1"/>
    <col min="15370" max="15370" width="9.28515625" style="106" customWidth="1"/>
    <col min="15371" max="15371" width="11.28515625" style="106" customWidth="1"/>
    <col min="15372" max="15372" width="9.28515625" style="106" customWidth="1"/>
    <col min="15373" max="15373" width="11.28515625" style="106" customWidth="1"/>
    <col min="15374" max="15374" width="9.28515625" style="106" customWidth="1"/>
    <col min="15375" max="15375" width="11.28515625" style="106" customWidth="1"/>
    <col min="15376" max="15616" width="9.140625" style="106"/>
    <col min="15617" max="15617" width="1.7109375" style="106" customWidth="1"/>
    <col min="15618" max="15618" width="16.7109375" style="106" customWidth="1"/>
    <col min="15619" max="15619" width="45.7109375" style="106" customWidth="1"/>
    <col min="15620" max="15622" width="10.7109375" style="106" customWidth="1"/>
    <col min="15623" max="15625" width="1.7109375" style="106" customWidth="1"/>
    <col min="15626" max="15626" width="9.28515625" style="106" customWidth="1"/>
    <col min="15627" max="15627" width="11.28515625" style="106" customWidth="1"/>
    <col min="15628" max="15628" width="9.28515625" style="106" customWidth="1"/>
    <col min="15629" max="15629" width="11.28515625" style="106" customWidth="1"/>
    <col min="15630" max="15630" width="9.28515625" style="106" customWidth="1"/>
    <col min="15631" max="15631" width="11.28515625" style="106" customWidth="1"/>
    <col min="15632" max="15872" width="9.140625" style="106"/>
    <col min="15873" max="15873" width="1.7109375" style="106" customWidth="1"/>
    <col min="15874" max="15874" width="16.7109375" style="106" customWidth="1"/>
    <col min="15875" max="15875" width="45.7109375" style="106" customWidth="1"/>
    <col min="15876" max="15878" width="10.7109375" style="106" customWidth="1"/>
    <col min="15879" max="15881" width="1.7109375" style="106" customWidth="1"/>
    <col min="15882" max="15882" width="9.28515625" style="106" customWidth="1"/>
    <col min="15883" max="15883" width="11.28515625" style="106" customWidth="1"/>
    <col min="15884" max="15884" width="9.28515625" style="106" customWidth="1"/>
    <col min="15885" max="15885" width="11.28515625" style="106" customWidth="1"/>
    <col min="15886" max="15886" width="9.28515625" style="106" customWidth="1"/>
    <col min="15887" max="15887" width="11.28515625" style="106" customWidth="1"/>
    <col min="15888" max="16128" width="9.140625" style="106"/>
    <col min="16129" max="16129" width="1.7109375" style="106" customWidth="1"/>
    <col min="16130" max="16130" width="16.7109375" style="106" customWidth="1"/>
    <col min="16131" max="16131" width="45.7109375" style="106" customWidth="1"/>
    <col min="16132" max="16134" width="10.7109375" style="106" customWidth="1"/>
    <col min="16135" max="16137" width="1.7109375" style="106" customWidth="1"/>
    <col min="16138" max="16138" width="9.28515625" style="106" customWidth="1"/>
    <col min="16139" max="16139" width="11.28515625" style="106" customWidth="1"/>
    <col min="16140" max="16140" width="9.28515625" style="106" customWidth="1"/>
    <col min="16141" max="16141" width="11.28515625" style="106" customWidth="1"/>
    <col min="16142" max="16142" width="9.28515625" style="106" customWidth="1"/>
    <col min="16143" max="16143" width="11.28515625" style="106" customWidth="1"/>
    <col min="16144" max="16384" width="9.140625" style="106"/>
  </cols>
  <sheetData>
    <row r="1" spans="2:15" ht="12.75" customHeight="1">
      <c r="B1" s="201" t="s">
        <v>207</v>
      </c>
      <c r="C1" s="201"/>
      <c r="D1" s="201"/>
      <c r="E1" s="201"/>
      <c r="F1" s="201"/>
      <c r="G1" s="201"/>
      <c r="H1" s="201"/>
      <c r="I1" s="201"/>
      <c r="J1" s="201"/>
      <c r="K1" s="202" t="s">
        <v>30</v>
      </c>
      <c r="L1" s="202"/>
      <c r="M1" s="16"/>
      <c r="N1" s="16"/>
      <c r="O1" s="16"/>
    </row>
    <row r="2" spans="2:15" ht="12.75" customHeight="1">
      <c r="B2" s="201"/>
      <c r="C2" s="201"/>
      <c r="D2" s="201"/>
      <c r="E2" s="201"/>
      <c r="F2" s="201"/>
      <c r="G2" s="201"/>
      <c r="H2" s="201"/>
      <c r="I2" s="201"/>
      <c r="J2" s="201"/>
      <c r="K2" s="202"/>
      <c r="L2" s="202"/>
      <c r="O2" s="16"/>
    </row>
    <row r="3" spans="2:15" ht="12.75" customHeight="1">
      <c r="B3" s="203" t="s">
        <v>139</v>
      </c>
      <c r="C3" s="203"/>
      <c r="D3" s="203"/>
      <c r="E3" s="203"/>
      <c r="F3" s="203"/>
      <c r="G3" s="203"/>
      <c r="H3" s="203"/>
      <c r="I3" s="203"/>
      <c r="J3" s="104"/>
      <c r="K3" s="108"/>
      <c r="L3" s="108"/>
      <c r="O3" s="16"/>
    </row>
    <row r="4" spans="2:15" ht="12.75" customHeight="1">
      <c r="B4" s="203"/>
      <c r="C4" s="203"/>
      <c r="D4" s="203"/>
      <c r="E4" s="203"/>
      <c r="F4" s="203"/>
      <c r="G4" s="203"/>
      <c r="H4" s="203"/>
      <c r="I4" s="203"/>
      <c r="J4" s="104"/>
      <c r="K4" s="108"/>
      <c r="L4" s="108"/>
      <c r="O4" s="16"/>
    </row>
    <row r="5" spans="2:15">
      <c r="B5" s="203"/>
      <c r="C5" s="203"/>
      <c r="D5" s="203"/>
      <c r="E5" s="203"/>
      <c r="F5" s="203"/>
      <c r="G5" s="203"/>
      <c r="H5" s="203"/>
      <c r="I5" s="203"/>
      <c r="J5" s="50"/>
      <c r="K5" s="50"/>
      <c r="L5" s="50"/>
      <c r="M5" s="50"/>
      <c r="N5" s="50"/>
    </row>
    <row r="6" spans="2:15">
      <c r="B6" s="107"/>
      <c r="C6" s="107"/>
      <c r="D6" s="107"/>
      <c r="E6" s="107"/>
      <c r="F6" s="107"/>
      <c r="G6" s="107"/>
      <c r="H6" s="107"/>
      <c r="I6" s="107"/>
      <c r="J6" s="50"/>
      <c r="K6" s="50"/>
      <c r="L6" s="50"/>
      <c r="M6" s="50"/>
      <c r="N6" s="50"/>
    </row>
    <row r="32" spans="2:10">
      <c r="B32" s="103"/>
      <c r="C32" s="103"/>
      <c r="D32" s="103"/>
      <c r="E32" s="103"/>
      <c r="F32" s="103"/>
      <c r="G32" s="103"/>
      <c r="H32" s="103"/>
      <c r="I32" s="103"/>
      <c r="J32" s="103"/>
    </row>
    <row r="33" spans="2:19">
      <c r="D33" s="4"/>
      <c r="E33" s="4"/>
      <c r="F33" s="4"/>
      <c r="G33" s="4"/>
      <c r="H33" s="4"/>
    </row>
    <row r="34" spans="2:19">
      <c r="D34" s="4"/>
      <c r="E34" s="4"/>
      <c r="F34" s="4"/>
      <c r="G34" s="4"/>
      <c r="H34" s="4"/>
    </row>
    <row r="35" spans="2:19">
      <c r="B35" s="18"/>
      <c r="C35" s="18"/>
      <c r="D35" s="18"/>
      <c r="E35" s="18"/>
      <c r="F35" s="18"/>
      <c r="G35" s="18"/>
      <c r="H35" s="18"/>
      <c r="I35" s="18"/>
      <c r="J35" s="18"/>
    </row>
    <row r="36" spans="2:19">
      <c r="B36" s="17" t="s">
        <v>208</v>
      </c>
      <c r="C36" s="105"/>
      <c r="D36" s="105"/>
      <c r="E36" s="105"/>
      <c r="F36" s="105"/>
      <c r="G36" s="105"/>
      <c r="H36" s="105"/>
      <c r="I36" s="105"/>
      <c r="J36" s="105"/>
    </row>
    <row r="37" spans="2:19" ht="24.75" customHeight="1">
      <c r="B37" s="204" t="s">
        <v>212</v>
      </c>
      <c r="C37" s="205"/>
      <c r="D37" s="205"/>
      <c r="E37" s="205"/>
      <c r="F37" s="205"/>
      <c r="G37" s="205"/>
      <c r="H37" s="205"/>
      <c r="I37" s="205"/>
      <c r="J37" s="205"/>
      <c r="K37" s="205"/>
      <c r="L37" s="205"/>
    </row>
    <row r="38" spans="2:19">
      <c r="B38" s="13" t="s">
        <v>0</v>
      </c>
      <c r="C38" s="105"/>
      <c r="D38" s="105"/>
      <c r="E38" s="105"/>
      <c r="F38" s="105"/>
      <c r="G38" s="105"/>
      <c r="H38" s="105"/>
      <c r="I38" s="105"/>
      <c r="J38" s="105"/>
      <c r="K38" s="49"/>
      <c r="L38" s="49"/>
    </row>
    <row r="39" spans="2:19" ht="15">
      <c r="B39" s="204" t="s">
        <v>129</v>
      </c>
      <c r="C39" s="206"/>
      <c r="D39" s="206"/>
      <c r="E39" s="206"/>
      <c r="F39" s="206"/>
      <c r="G39" s="206"/>
      <c r="H39" s="206"/>
      <c r="I39" s="206"/>
      <c r="J39" s="206"/>
      <c r="K39" s="206"/>
      <c r="L39" s="206"/>
    </row>
    <row r="40" spans="2:19" ht="24.95" customHeight="1">
      <c r="B40" s="196" t="s">
        <v>1</v>
      </c>
      <c r="C40" s="196"/>
      <c r="D40" s="196"/>
      <c r="E40" s="196"/>
      <c r="F40" s="196"/>
      <c r="G40" s="196"/>
      <c r="H40" s="196"/>
      <c r="I40" s="196"/>
      <c r="J40" s="196"/>
      <c r="K40" s="196"/>
      <c r="L40" s="196"/>
    </row>
    <row r="41" spans="2:19" ht="24.95" customHeight="1">
      <c r="B41" s="196" t="s">
        <v>4</v>
      </c>
      <c r="C41" s="196"/>
      <c r="D41" s="196"/>
      <c r="E41" s="196"/>
      <c r="F41" s="196"/>
      <c r="G41" s="196"/>
      <c r="H41" s="196"/>
      <c r="I41" s="196"/>
      <c r="J41" s="196"/>
      <c r="K41" s="196"/>
      <c r="L41" s="196"/>
    </row>
    <row r="42" spans="2:19" ht="24.95" customHeight="1">
      <c r="B42" s="196" t="s">
        <v>209</v>
      </c>
      <c r="C42" s="196"/>
      <c r="D42" s="196"/>
      <c r="E42" s="196"/>
      <c r="F42" s="196"/>
      <c r="G42" s="196"/>
      <c r="H42" s="196"/>
      <c r="I42" s="196"/>
      <c r="J42" s="196"/>
      <c r="K42" s="196"/>
      <c r="L42" s="196"/>
    </row>
    <row r="43" spans="2:19" ht="24.95" customHeight="1">
      <c r="B43" s="196"/>
      <c r="C43" s="196"/>
      <c r="D43" s="196"/>
      <c r="E43" s="196"/>
      <c r="F43" s="196"/>
      <c r="G43" s="196"/>
      <c r="H43" s="196"/>
      <c r="I43" s="196"/>
      <c r="J43" s="196"/>
      <c r="K43" s="196"/>
      <c r="L43" s="196"/>
    </row>
    <row r="44" spans="2:19">
      <c r="B44" s="197" t="s">
        <v>142</v>
      </c>
      <c r="C44" s="197"/>
      <c r="D44" s="197"/>
      <c r="E44" s="197"/>
      <c r="F44" s="197"/>
      <c r="G44" s="197"/>
      <c r="H44" s="197"/>
      <c r="I44" s="197"/>
      <c r="J44" s="197"/>
      <c r="K44" s="197"/>
      <c r="L44" s="197"/>
    </row>
    <row r="45" spans="2:19" ht="26.1" customHeight="1">
      <c r="B45" s="197" t="s">
        <v>149</v>
      </c>
      <c r="C45" s="197"/>
      <c r="D45" s="197"/>
      <c r="E45" s="197"/>
      <c r="F45" s="197"/>
      <c r="G45" s="197"/>
      <c r="H45" s="197"/>
      <c r="I45" s="197"/>
      <c r="J45" s="197"/>
      <c r="K45" s="197"/>
      <c r="L45" s="197"/>
    </row>
    <row r="46" spans="2:19" ht="15">
      <c r="B46" s="47" t="s">
        <v>148</v>
      </c>
      <c r="C46" s="45"/>
      <c r="D46" s="46"/>
      <c r="E46" s="46"/>
      <c r="F46" s="46"/>
      <c r="G46" s="46"/>
      <c r="H46" s="46"/>
      <c r="I46" s="46"/>
      <c r="J46" s="45"/>
    </row>
    <row r="47" spans="2:19">
      <c r="B47" s="105"/>
      <c r="C47" s="105"/>
      <c r="D47" s="105"/>
      <c r="E47" s="105"/>
      <c r="F47" s="105"/>
      <c r="G47" s="105"/>
      <c r="H47" s="105"/>
      <c r="I47" s="105"/>
      <c r="J47" s="105"/>
    </row>
    <row r="48" spans="2:19" ht="25.5" customHeight="1">
      <c r="B48" s="198">
        <v>2017</v>
      </c>
      <c r="C48" s="199"/>
      <c r="D48" s="194" t="s">
        <v>29</v>
      </c>
      <c r="E48" s="200"/>
      <c r="F48" s="195"/>
      <c r="G48" s="19"/>
      <c r="H48" s="19"/>
      <c r="I48" s="19"/>
      <c r="J48" s="194" t="s">
        <v>134</v>
      </c>
      <c r="K48" s="195"/>
      <c r="L48" s="194" t="s">
        <v>135</v>
      </c>
      <c r="M48" s="195"/>
      <c r="N48" s="194" t="s">
        <v>136</v>
      </c>
      <c r="O48" s="195"/>
      <c r="P48" s="90"/>
      <c r="Q48" s="90"/>
      <c r="R48" s="90"/>
      <c r="S48" s="90"/>
    </row>
    <row r="49" spans="1:19" ht="45" customHeight="1">
      <c r="B49" s="20" t="s">
        <v>11</v>
      </c>
      <c r="C49" s="15" t="s">
        <v>12</v>
      </c>
      <c r="D49" s="5" t="s">
        <v>137</v>
      </c>
      <c r="E49" s="5" t="s">
        <v>106</v>
      </c>
      <c r="F49" s="5" t="s">
        <v>107</v>
      </c>
      <c r="G49" s="21" t="s">
        <v>138</v>
      </c>
      <c r="H49" s="21" t="s">
        <v>2</v>
      </c>
      <c r="I49" s="21" t="s">
        <v>8</v>
      </c>
      <c r="J49" s="6" t="s">
        <v>13</v>
      </c>
      <c r="K49" s="6" t="s">
        <v>14</v>
      </c>
      <c r="L49" s="6" t="s">
        <v>13</v>
      </c>
      <c r="M49" s="6" t="s">
        <v>14</v>
      </c>
      <c r="N49" s="6" t="s">
        <v>13</v>
      </c>
      <c r="O49" s="6" t="s">
        <v>14</v>
      </c>
      <c r="P49" s="90"/>
      <c r="Q49" s="90"/>
      <c r="R49" s="90"/>
      <c r="S49" s="90"/>
    </row>
    <row r="50" spans="1:19">
      <c r="A50" s="95"/>
      <c r="B50" s="80" t="s">
        <v>103</v>
      </c>
      <c r="C50" s="8" t="s">
        <v>121</v>
      </c>
      <c r="D50" s="9">
        <f t="shared" ref="D50:D77" si="0">IF(ISERROR(J50/K50*100),"-",J50/K50*100)</f>
        <v>10.884353741496598</v>
      </c>
      <c r="E50" s="9">
        <f t="shared" ref="E50:E77" si="1">IF(ISERROR((J50+L50)/M50*100),"-",(J50+L50)/M50*100)</f>
        <v>59.475218658892125</v>
      </c>
      <c r="F50" s="9">
        <f t="shared" ref="F50:F77" si="2">IF(ISERROR((J50+L50+N50)/O50*100),"-",(J50+L50+N50)/O50*100)</f>
        <v>72.59475218658892</v>
      </c>
      <c r="G50" s="12">
        <f t="shared" ref="G50:H65" si="3">E50-D50</f>
        <v>48.590864917395528</v>
      </c>
      <c r="H50" s="26">
        <f t="shared" si="3"/>
        <v>13.119533527696795</v>
      </c>
      <c r="I50" s="28">
        <v>80</v>
      </c>
      <c r="J50" s="88">
        <f>SUM(J51:J77)</f>
        <v>112</v>
      </c>
      <c r="K50" s="88">
        <f t="shared" ref="K50:O50" si="4">SUM(K51:K77)</f>
        <v>1029</v>
      </c>
      <c r="L50" s="88">
        <f t="shared" si="4"/>
        <v>500</v>
      </c>
      <c r="M50" s="88">
        <f t="shared" si="4"/>
        <v>1029</v>
      </c>
      <c r="N50" s="88">
        <f t="shared" si="4"/>
        <v>135</v>
      </c>
      <c r="O50" s="87">
        <f t="shared" si="4"/>
        <v>1029</v>
      </c>
      <c r="P50" s="90" t="str">
        <f t="shared" ref="P50:P77" si="5">B50&amp;" (n="&amp;O50&amp;")"</f>
        <v>Scotland (n=1029)</v>
      </c>
      <c r="Q50" s="90"/>
      <c r="R50" s="90"/>
      <c r="S50" s="90"/>
    </row>
    <row r="51" spans="1:19">
      <c r="A51" s="95"/>
      <c r="B51" s="80" t="s">
        <v>34</v>
      </c>
      <c r="C51" s="8" t="s">
        <v>35</v>
      </c>
      <c r="D51" s="9">
        <f t="shared" si="0"/>
        <v>8.8607594936708853</v>
      </c>
      <c r="E51" s="9">
        <f t="shared" si="1"/>
        <v>78.48101265822784</v>
      </c>
      <c r="F51" s="9">
        <f t="shared" si="2"/>
        <v>92.405063291139243</v>
      </c>
      <c r="G51" s="96">
        <f t="shared" si="3"/>
        <v>69.620253164556956</v>
      </c>
      <c r="H51" s="97">
        <f t="shared" si="3"/>
        <v>13.924050632911403</v>
      </c>
      <c r="I51" s="81">
        <v>80</v>
      </c>
      <c r="J51" s="88">
        <v>7</v>
      </c>
      <c r="K51" s="88">
        <v>79</v>
      </c>
      <c r="L51" s="88">
        <v>55</v>
      </c>
      <c r="M51" s="88">
        <v>79</v>
      </c>
      <c r="N51" s="88">
        <v>11</v>
      </c>
      <c r="O51" s="87">
        <v>79</v>
      </c>
      <c r="P51" s="90" t="str">
        <f t="shared" si="5"/>
        <v>Crosshouse (n=79)</v>
      </c>
      <c r="Q51" s="90"/>
      <c r="R51" s="90"/>
      <c r="S51" s="90"/>
    </row>
    <row r="52" spans="1:19">
      <c r="A52" s="95"/>
      <c r="B52" s="80" t="s">
        <v>71</v>
      </c>
      <c r="C52" s="8" t="s">
        <v>72</v>
      </c>
      <c r="D52" s="9">
        <f t="shared" si="0"/>
        <v>8.8235294117647065</v>
      </c>
      <c r="E52" s="9">
        <f t="shared" si="1"/>
        <v>82.35294117647058</v>
      </c>
      <c r="F52" s="9">
        <f t="shared" si="2"/>
        <v>91.17647058823529</v>
      </c>
      <c r="G52" s="10">
        <f t="shared" si="3"/>
        <v>73.52941176470587</v>
      </c>
      <c r="H52" s="22">
        <f t="shared" si="3"/>
        <v>8.8235294117647101</v>
      </c>
      <c r="I52" s="27">
        <v>80</v>
      </c>
      <c r="J52" s="88">
        <v>3</v>
      </c>
      <c r="K52" s="88">
        <v>34</v>
      </c>
      <c r="L52" s="88">
        <v>25</v>
      </c>
      <c r="M52" s="88">
        <v>34</v>
      </c>
      <c r="N52" s="88">
        <v>3</v>
      </c>
      <c r="O52" s="87">
        <v>34</v>
      </c>
      <c r="P52" s="90" t="str">
        <f t="shared" si="5"/>
        <v>Hairmyres (n=34)</v>
      </c>
      <c r="Q52" s="90"/>
      <c r="R52" s="90"/>
      <c r="S52" s="90"/>
    </row>
    <row r="53" spans="1:19">
      <c r="A53" s="95"/>
      <c r="B53" s="80" t="s">
        <v>109</v>
      </c>
      <c r="C53" s="8" t="s">
        <v>53</v>
      </c>
      <c r="D53" s="9">
        <f t="shared" si="0"/>
        <v>27.27272727272727</v>
      </c>
      <c r="E53" s="9">
        <f t="shared" si="1"/>
        <v>86.36363636363636</v>
      </c>
      <c r="F53" s="9">
        <f t="shared" si="2"/>
        <v>90.909090909090907</v>
      </c>
      <c r="G53" s="11">
        <f t="shared" si="3"/>
        <v>59.090909090909093</v>
      </c>
      <c r="H53" s="23">
        <f t="shared" si="3"/>
        <v>4.5454545454545467</v>
      </c>
      <c r="I53" s="27">
        <v>80</v>
      </c>
      <c r="J53" s="88">
        <v>6</v>
      </c>
      <c r="K53" s="88">
        <v>22</v>
      </c>
      <c r="L53" s="88">
        <v>13</v>
      </c>
      <c r="M53" s="88">
        <v>22</v>
      </c>
      <c r="N53" s="88">
        <v>1</v>
      </c>
      <c r="O53" s="87">
        <v>22</v>
      </c>
      <c r="P53" s="90" t="str">
        <f t="shared" si="5"/>
        <v>GRI (n=22)</v>
      </c>
      <c r="Q53" s="90"/>
      <c r="R53" s="90"/>
      <c r="S53" s="90"/>
    </row>
    <row r="54" spans="1:19">
      <c r="A54" s="95"/>
      <c r="B54" s="80" t="s">
        <v>74</v>
      </c>
      <c r="C54" s="8" t="s">
        <v>75</v>
      </c>
      <c r="D54" s="9">
        <f t="shared" si="0"/>
        <v>17.948717948717949</v>
      </c>
      <c r="E54" s="9">
        <f t="shared" si="1"/>
        <v>74.358974358974365</v>
      </c>
      <c r="F54" s="9">
        <f t="shared" si="2"/>
        <v>87.179487179487182</v>
      </c>
      <c r="G54" s="11">
        <f t="shared" si="3"/>
        <v>56.410256410256416</v>
      </c>
      <c r="H54" s="23">
        <f t="shared" si="3"/>
        <v>12.820512820512818</v>
      </c>
      <c r="I54" s="27">
        <v>80</v>
      </c>
      <c r="J54" s="88">
        <v>7</v>
      </c>
      <c r="K54" s="88">
        <v>39</v>
      </c>
      <c r="L54" s="88">
        <v>22</v>
      </c>
      <c r="M54" s="88">
        <v>39</v>
      </c>
      <c r="N54" s="88">
        <v>5</v>
      </c>
      <c r="O54" s="87">
        <v>39</v>
      </c>
      <c r="P54" s="90" t="str">
        <f t="shared" si="5"/>
        <v>Monklands (n=39)</v>
      </c>
      <c r="Q54" s="90"/>
      <c r="R54" s="90"/>
      <c r="S54" s="90"/>
    </row>
    <row r="55" spans="1:19">
      <c r="A55" s="95"/>
      <c r="B55" s="80" t="s">
        <v>94</v>
      </c>
      <c r="C55" s="8" t="s">
        <v>95</v>
      </c>
      <c r="D55" s="9">
        <f t="shared" si="0"/>
        <v>5.0847457627118651</v>
      </c>
      <c r="E55" s="9">
        <f t="shared" si="1"/>
        <v>76.271186440677965</v>
      </c>
      <c r="F55" s="9">
        <f t="shared" si="2"/>
        <v>84.745762711864401</v>
      </c>
      <c r="G55" s="11">
        <f t="shared" si="3"/>
        <v>71.186440677966104</v>
      </c>
      <c r="H55" s="23">
        <f t="shared" si="3"/>
        <v>8.4745762711864359</v>
      </c>
      <c r="I55" s="27">
        <v>80</v>
      </c>
      <c r="J55" s="88">
        <v>3</v>
      </c>
      <c r="K55" s="88">
        <v>59</v>
      </c>
      <c r="L55" s="88">
        <v>42</v>
      </c>
      <c r="M55" s="88">
        <v>59</v>
      </c>
      <c r="N55" s="88">
        <v>5</v>
      </c>
      <c r="O55" s="87">
        <v>59</v>
      </c>
      <c r="P55" s="90" t="str">
        <f t="shared" si="5"/>
        <v>Ninewells (n=59)</v>
      </c>
      <c r="Q55" s="90"/>
      <c r="R55" s="90"/>
      <c r="S55" s="90"/>
    </row>
    <row r="56" spans="1:19">
      <c r="A56" s="95"/>
      <c r="B56" s="80" t="s">
        <v>77</v>
      </c>
      <c r="C56" s="8" t="s">
        <v>76</v>
      </c>
      <c r="D56" s="9">
        <f t="shared" si="0"/>
        <v>7.8431372549019605</v>
      </c>
      <c r="E56" s="9">
        <f t="shared" si="1"/>
        <v>78.431372549019613</v>
      </c>
      <c r="F56" s="9">
        <f t="shared" si="2"/>
        <v>84.313725490196077</v>
      </c>
      <c r="G56" s="11">
        <f t="shared" si="3"/>
        <v>70.588235294117652</v>
      </c>
      <c r="H56" s="23">
        <f t="shared" si="3"/>
        <v>5.8823529411764639</v>
      </c>
      <c r="I56" s="27">
        <v>80</v>
      </c>
      <c r="J56" s="88">
        <v>4</v>
      </c>
      <c r="K56" s="88">
        <v>51</v>
      </c>
      <c r="L56" s="88">
        <v>36</v>
      </c>
      <c r="M56" s="88">
        <v>51</v>
      </c>
      <c r="N56" s="88">
        <v>3</v>
      </c>
      <c r="O56" s="87">
        <v>51</v>
      </c>
      <c r="P56" s="90" t="str">
        <f t="shared" si="5"/>
        <v>Wishaw (n=51)</v>
      </c>
      <c r="Q56" s="90"/>
      <c r="R56" s="90"/>
      <c r="S56" s="90"/>
    </row>
    <row r="57" spans="1:19">
      <c r="A57" s="95"/>
      <c r="B57" s="80" t="s">
        <v>79</v>
      </c>
      <c r="C57" s="8" t="s">
        <v>80</v>
      </c>
      <c r="D57" s="9">
        <f t="shared" si="0"/>
        <v>29.268292682926827</v>
      </c>
      <c r="E57" s="9">
        <f t="shared" si="1"/>
        <v>70.731707317073173</v>
      </c>
      <c r="F57" s="9">
        <f t="shared" si="2"/>
        <v>82.113821138211378</v>
      </c>
      <c r="G57" s="11">
        <f t="shared" si="3"/>
        <v>41.463414634146346</v>
      </c>
      <c r="H57" s="23">
        <f t="shared" si="3"/>
        <v>11.382113821138205</v>
      </c>
      <c r="I57" s="27">
        <v>80</v>
      </c>
      <c r="J57" s="88">
        <v>36</v>
      </c>
      <c r="K57" s="88">
        <v>123</v>
      </c>
      <c r="L57" s="88">
        <v>51</v>
      </c>
      <c r="M57" s="88">
        <v>123</v>
      </c>
      <c r="N57" s="88">
        <v>14</v>
      </c>
      <c r="O57" s="87">
        <v>123</v>
      </c>
      <c r="P57" s="90" t="str">
        <f t="shared" si="5"/>
        <v>RIE (n=123)</v>
      </c>
      <c r="Q57" s="90"/>
      <c r="R57" s="90"/>
      <c r="S57" s="90"/>
    </row>
    <row r="58" spans="1:19">
      <c r="A58" s="95"/>
      <c r="B58" s="80" t="s">
        <v>97</v>
      </c>
      <c r="C58" s="8" t="s">
        <v>98</v>
      </c>
      <c r="D58" s="9">
        <f t="shared" si="0"/>
        <v>6.0606060606060606</v>
      </c>
      <c r="E58" s="9">
        <f t="shared" si="1"/>
        <v>57.575757575757578</v>
      </c>
      <c r="F58" s="9">
        <f t="shared" si="2"/>
        <v>81.818181818181827</v>
      </c>
      <c r="G58" s="11">
        <f t="shared" si="3"/>
        <v>51.515151515151516</v>
      </c>
      <c r="H58" s="23">
        <f t="shared" si="3"/>
        <v>24.242424242424249</v>
      </c>
      <c r="I58" s="27">
        <v>80</v>
      </c>
      <c r="J58" s="88">
        <v>2</v>
      </c>
      <c r="K58" s="88">
        <v>33</v>
      </c>
      <c r="L58" s="88">
        <v>17</v>
      </c>
      <c r="M58" s="88">
        <v>33</v>
      </c>
      <c r="N58" s="88">
        <v>8</v>
      </c>
      <c r="O58" s="87">
        <v>33</v>
      </c>
      <c r="P58" s="90" t="str">
        <f t="shared" si="5"/>
        <v>PRI (n=33)</v>
      </c>
      <c r="Q58" s="90"/>
      <c r="R58" s="90"/>
      <c r="S58" s="90"/>
    </row>
    <row r="59" spans="1:19">
      <c r="A59" s="95"/>
      <c r="B59" s="80" t="s">
        <v>82</v>
      </c>
      <c r="C59" s="8" t="s">
        <v>83</v>
      </c>
      <c r="D59" s="9">
        <f t="shared" si="0"/>
        <v>17.647058823529413</v>
      </c>
      <c r="E59" s="9">
        <f t="shared" si="1"/>
        <v>61.764705882352942</v>
      </c>
      <c r="F59" s="9">
        <f t="shared" si="2"/>
        <v>76.470588235294116</v>
      </c>
      <c r="G59" s="11">
        <f t="shared" si="3"/>
        <v>44.117647058823529</v>
      </c>
      <c r="H59" s="23">
        <f t="shared" si="3"/>
        <v>14.705882352941174</v>
      </c>
      <c r="I59" s="27">
        <v>80</v>
      </c>
      <c r="J59" s="88">
        <v>6</v>
      </c>
      <c r="K59" s="88">
        <v>34</v>
      </c>
      <c r="L59" s="88">
        <v>15</v>
      </c>
      <c r="M59" s="88">
        <v>34</v>
      </c>
      <c r="N59" s="88">
        <v>5</v>
      </c>
      <c r="O59" s="87">
        <v>34</v>
      </c>
      <c r="P59" s="90" t="str">
        <f t="shared" si="5"/>
        <v>SJH (n=34)</v>
      </c>
      <c r="Q59" s="90"/>
      <c r="R59" s="90"/>
      <c r="S59" s="90"/>
    </row>
    <row r="60" spans="1:19">
      <c r="A60" s="95"/>
      <c r="B60" s="80" t="s">
        <v>105</v>
      </c>
      <c r="C60" s="8" t="s">
        <v>48</v>
      </c>
      <c r="D60" s="9">
        <f t="shared" si="0"/>
        <v>20.325203252032519</v>
      </c>
      <c r="E60" s="9">
        <f t="shared" si="1"/>
        <v>62.601626016260155</v>
      </c>
      <c r="F60" s="9">
        <f t="shared" si="2"/>
        <v>76.422764227642276</v>
      </c>
      <c r="G60" s="11">
        <f t="shared" si="3"/>
        <v>42.276422764227632</v>
      </c>
      <c r="H60" s="23">
        <f t="shared" si="3"/>
        <v>13.82113821138212</v>
      </c>
      <c r="I60" s="27">
        <v>80</v>
      </c>
      <c r="J60" s="88">
        <v>25</v>
      </c>
      <c r="K60" s="88">
        <v>123</v>
      </c>
      <c r="L60" s="88">
        <v>52</v>
      </c>
      <c r="M60" s="88">
        <v>123</v>
      </c>
      <c r="N60" s="88">
        <v>17</v>
      </c>
      <c r="O60" s="87">
        <v>123</v>
      </c>
      <c r="P60" s="90" t="str">
        <f t="shared" si="5"/>
        <v>ARI (n=123)</v>
      </c>
      <c r="Q60" s="90"/>
      <c r="R60" s="90"/>
      <c r="S60" s="90"/>
    </row>
    <row r="61" spans="1:19">
      <c r="A61" s="95"/>
      <c r="B61" s="80" t="s">
        <v>108</v>
      </c>
      <c r="C61" s="8" t="s">
        <v>46</v>
      </c>
      <c r="D61" s="9">
        <f t="shared" si="0"/>
        <v>2.1739130434782608</v>
      </c>
      <c r="E61" s="9">
        <f t="shared" si="1"/>
        <v>54.347826086956516</v>
      </c>
      <c r="F61" s="9">
        <f t="shared" si="2"/>
        <v>71.739130434782609</v>
      </c>
      <c r="G61" s="11">
        <f t="shared" si="3"/>
        <v>52.173913043478258</v>
      </c>
      <c r="H61" s="23">
        <f t="shared" si="3"/>
        <v>17.391304347826093</v>
      </c>
      <c r="I61" s="27">
        <v>80</v>
      </c>
      <c r="J61" s="88">
        <v>1</v>
      </c>
      <c r="K61" s="88">
        <v>46</v>
      </c>
      <c r="L61" s="88">
        <v>24</v>
      </c>
      <c r="M61" s="88">
        <v>46</v>
      </c>
      <c r="N61" s="88">
        <v>8</v>
      </c>
      <c r="O61" s="87">
        <v>46</v>
      </c>
      <c r="P61" s="90" t="str">
        <f t="shared" si="5"/>
        <v>FVRH (n=46)</v>
      </c>
      <c r="Q61" s="90"/>
      <c r="R61" s="90"/>
      <c r="S61" s="90"/>
    </row>
    <row r="62" spans="1:19">
      <c r="A62" s="95"/>
      <c r="B62" s="80" t="s">
        <v>104</v>
      </c>
      <c r="C62" s="8" t="s">
        <v>44</v>
      </c>
      <c r="D62" s="9">
        <f t="shared" si="0"/>
        <v>5</v>
      </c>
      <c r="E62" s="9">
        <f t="shared" si="1"/>
        <v>51.666666666666671</v>
      </c>
      <c r="F62" s="9">
        <f t="shared" si="2"/>
        <v>65</v>
      </c>
      <c r="G62" s="11">
        <f t="shared" si="3"/>
        <v>46.666666666666671</v>
      </c>
      <c r="H62" s="23">
        <f t="shared" si="3"/>
        <v>13.333333333333329</v>
      </c>
      <c r="I62" s="27">
        <v>80</v>
      </c>
      <c r="J62" s="88">
        <v>3</v>
      </c>
      <c r="K62" s="88">
        <v>60</v>
      </c>
      <c r="L62" s="88">
        <v>28</v>
      </c>
      <c r="M62" s="88">
        <v>60</v>
      </c>
      <c r="N62" s="88">
        <v>8</v>
      </c>
      <c r="O62" s="87">
        <v>60</v>
      </c>
      <c r="P62" s="90" t="str">
        <f t="shared" si="5"/>
        <v>VHK (n=60)</v>
      </c>
      <c r="Q62" s="90"/>
      <c r="R62" s="90"/>
      <c r="S62" s="90"/>
    </row>
    <row r="63" spans="1:19">
      <c r="A63" s="95"/>
      <c r="B63" s="80" t="s">
        <v>50</v>
      </c>
      <c r="C63" s="8" t="s">
        <v>51</v>
      </c>
      <c r="D63" s="9">
        <f t="shared" si="0"/>
        <v>3.8461538461538463</v>
      </c>
      <c r="E63" s="9">
        <f t="shared" si="1"/>
        <v>38.461538461538467</v>
      </c>
      <c r="F63" s="9">
        <f t="shared" si="2"/>
        <v>61.53846153846154</v>
      </c>
      <c r="G63" s="11">
        <f t="shared" si="3"/>
        <v>34.61538461538462</v>
      </c>
      <c r="H63" s="23">
        <f t="shared" si="3"/>
        <v>23.076923076923073</v>
      </c>
      <c r="I63" s="27">
        <v>80</v>
      </c>
      <c r="J63" s="88">
        <v>1</v>
      </c>
      <c r="K63" s="88">
        <v>26</v>
      </c>
      <c r="L63" s="88">
        <v>9</v>
      </c>
      <c r="M63" s="88">
        <v>26</v>
      </c>
      <c r="N63" s="88">
        <v>6</v>
      </c>
      <c r="O63" s="87">
        <v>26</v>
      </c>
      <c r="P63" s="90" t="str">
        <f t="shared" si="5"/>
        <v>Dr Grays (n=26)</v>
      </c>
      <c r="Q63" s="90"/>
      <c r="R63" s="90"/>
      <c r="S63" s="90"/>
    </row>
    <row r="64" spans="1:19">
      <c r="A64" s="95"/>
      <c r="B64" s="80" t="s">
        <v>65</v>
      </c>
      <c r="C64" s="8" t="s">
        <v>66</v>
      </c>
      <c r="D64" s="9">
        <f t="shared" si="0"/>
        <v>0</v>
      </c>
      <c r="E64" s="9">
        <f t="shared" si="1"/>
        <v>40</v>
      </c>
      <c r="F64" s="9">
        <f t="shared" si="2"/>
        <v>60</v>
      </c>
      <c r="G64" s="11">
        <f t="shared" si="3"/>
        <v>40</v>
      </c>
      <c r="H64" s="23">
        <f t="shared" si="3"/>
        <v>20</v>
      </c>
      <c r="I64" s="27">
        <v>80</v>
      </c>
      <c r="J64" s="88">
        <v>0</v>
      </c>
      <c r="K64" s="88">
        <v>5</v>
      </c>
      <c r="L64" s="88">
        <v>2</v>
      </c>
      <c r="M64" s="88">
        <v>5</v>
      </c>
      <c r="N64" s="88">
        <v>1</v>
      </c>
      <c r="O64" s="87">
        <v>5</v>
      </c>
      <c r="P64" s="90" t="str">
        <f t="shared" si="5"/>
        <v>L&amp;I (n=5)</v>
      </c>
      <c r="Q64" s="90"/>
      <c r="R64" s="90"/>
      <c r="S64" s="90"/>
    </row>
    <row r="65" spans="1:19">
      <c r="A65" s="95"/>
      <c r="B65" s="80" t="s">
        <v>130</v>
      </c>
      <c r="C65" s="8" t="s">
        <v>131</v>
      </c>
      <c r="D65" s="9">
        <f t="shared" si="0"/>
        <v>3.535353535353535</v>
      </c>
      <c r="E65" s="9">
        <f t="shared" si="1"/>
        <v>43.939393939393938</v>
      </c>
      <c r="F65" s="9">
        <f t="shared" si="2"/>
        <v>56.060606060606055</v>
      </c>
      <c r="G65" s="11">
        <f t="shared" si="3"/>
        <v>40.404040404040401</v>
      </c>
      <c r="H65" s="23">
        <f t="shared" si="3"/>
        <v>12.121212121212118</v>
      </c>
      <c r="I65" s="27">
        <v>80</v>
      </c>
      <c r="J65" s="88">
        <v>7</v>
      </c>
      <c r="K65" s="88">
        <v>198</v>
      </c>
      <c r="L65" s="88">
        <v>80</v>
      </c>
      <c r="M65" s="88">
        <v>198</v>
      </c>
      <c r="N65" s="88">
        <v>24</v>
      </c>
      <c r="O65" s="87">
        <v>198</v>
      </c>
      <c r="P65" s="90" t="str">
        <f t="shared" si="5"/>
        <v>QEUH (n=198)</v>
      </c>
      <c r="Q65" s="90"/>
      <c r="R65" s="90"/>
      <c r="S65" s="90"/>
    </row>
    <row r="66" spans="1:19">
      <c r="A66" s="95"/>
      <c r="B66" s="80" t="s">
        <v>68</v>
      </c>
      <c r="C66" s="8" t="s">
        <v>69</v>
      </c>
      <c r="D66" s="9">
        <f t="shared" si="0"/>
        <v>4</v>
      </c>
      <c r="E66" s="9">
        <f t="shared" si="1"/>
        <v>40</v>
      </c>
      <c r="F66" s="9">
        <f t="shared" si="2"/>
        <v>56.000000000000007</v>
      </c>
      <c r="G66" s="11">
        <f t="shared" ref="G66:H77" si="6">E66-D66</f>
        <v>36</v>
      </c>
      <c r="H66" s="23">
        <f t="shared" si="6"/>
        <v>16.000000000000007</v>
      </c>
      <c r="I66" s="27">
        <v>80</v>
      </c>
      <c r="J66" s="88">
        <v>1</v>
      </c>
      <c r="K66" s="88">
        <v>25</v>
      </c>
      <c r="L66" s="88">
        <v>9</v>
      </c>
      <c r="M66" s="88">
        <v>25</v>
      </c>
      <c r="N66" s="88">
        <v>4</v>
      </c>
      <c r="O66" s="87">
        <v>25</v>
      </c>
      <c r="P66" s="90" t="str">
        <f t="shared" si="5"/>
        <v>Raigmore (n=25)</v>
      </c>
      <c r="Q66" s="90"/>
      <c r="R66" s="90"/>
      <c r="S66" s="90"/>
    </row>
    <row r="67" spans="1:19">
      <c r="A67" s="95"/>
      <c r="B67" s="80" t="s">
        <v>15</v>
      </c>
      <c r="C67" s="8" t="s">
        <v>37</v>
      </c>
      <c r="D67" s="9">
        <f t="shared" si="0"/>
        <v>0</v>
      </c>
      <c r="E67" s="9">
        <f t="shared" si="1"/>
        <v>40</v>
      </c>
      <c r="F67" s="9">
        <f t="shared" si="2"/>
        <v>53.333333333333336</v>
      </c>
      <c r="G67" s="11">
        <f t="shared" si="6"/>
        <v>40</v>
      </c>
      <c r="H67" s="23">
        <f t="shared" si="6"/>
        <v>13.333333333333336</v>
      </c>
      <c r="I67" s="27">
        <v>80</v>
      </c>
      <c r="J67" s="88">
        <v>0</v>
      </c>
      <c r="K67" s="88">
        <v>15</v>
      </c>
      <c r="L67" s="88">
        <v>6</v>
      </c>
      <c r="M67" s="88">
        <v>15</v>
      </c>
      <c r="N67" s="88">
        <v>2</v>
      </c>
      <c r="O67" s="87">
        <v>15</v>
      </c>
      <c r="P67" s="90" t="str">
        <f t="shared" si="5"/>
        <v>Borders (n=15)</v>
      </c>
      <c r="Q67" s="90"/>
      <c r="R67" s="90"/>
      <c r="S67" s="90"/>
    </row>
    <row r="68" spans="1:19">
      <c r="A68" s="95"/>
      <c r="B68" s="80" t="s">
        <v>59</v>
      </c>
      <c r="C68" s="8" t="s">
        <v>60</v>
      </c>
      <c r="D68" s="9">
        <f t="shared" si="0"/>
        <v>0</v>
      </c>
      <c r="E68" s="9">
        <f t="shared" si="1"/>
        <v>16.666666666666664</v>
      </c>
      <c r="F68" s="9">
        <f t="shared" si="2"/>
        <v>50</v>
      </c>
      <c r="G68" s="11">
        <f t="shared" si="6"/>
        <v>16.666666666666664</v>
      </c>
      <c r="H68" s="23">
        <f t="shared" si="6"/>
        <v>33.333333333333336</v>
      </c>
      <c r="I68" s="27">
        <v>80</v>
      </c>
      <c r="J68" s="88">
        <v>0</v>
      </c>
      <c r="K68" s="88">
        <v>6</v>
      </c>
      <c r="L68" s="88">
        <v>1</v>
      </c>
      <c r="M68" s="88">
        <v>6</v>
      </c>
      <c r="N68" s="88">
        <v>2</v>
      </c>
      <c r="O68" s="87">
        <v>6</v>
      </c>
      <c r="P68" s="90" t="str">
        <f t="shared" si="5"/>
        <v>Belford (n=6)</v>
      </c>
      <c r="Q68" s="90"/>
      <c r="R68" s="90"/>
      <c r="S68" s="90"/>
    </row>
    <row r="69" spans="1:19">
      <c r="A69" s="95"/>
      <c r="B69" s="80" t="s">
        <v>62</v>
      </c>
      <c r="C69" s="8" t="s">
        <v>63</v>
      </c>
      <c r="D69" s="9">
        <f t="shared" si="0"/>
        <v>0</v>
      </c>
      <c r="E69" s="9">
        <f t="shared" si="1"/>
        <v>10</v>
      </c>
      <c r="F69" s="9">
        <f t="shared" si="2"/>
        <v>50</v>
      </c>
      <c r="G69" s="11">
        <f t="shared" si="6"/>
        <v>10</v>
      </c>
      <c r="H69" s="23">
        <f t="shared" si="6"/>
        <v>40</v>
      </c>
      <c r="I69" s="27">
        <v>80</v>
      </c>
      <c r="J69" s="88">
        <v>0</v>
      </c>
      <c r="K69" s="88">
        <v>10</v>
      </c>
      <c r="L69" s="88">
        <v>1</v>
      </c>
      <c r="M69" s="88">
        <v>10</v>
      </c>
      <c r="N69" s="88">
        <v>4</v>
      </c>
      <c r="O69" s="87">
        <v>10</v>
      </c>
      <c r="P69" s="90" t="str">
        <f t="shared" si="5"/>
        <v>Caithness (n=10)</v>
      </c>
      <c r="Q69" s="90"/>
      <c r="R69" s="90"/>
      <c r="S69" s="90"/>
    </row>
    <row r="70" spans="1:19">
      <c r="A70" s="95"/>
      <c r="B70" s="80" t="s">
        <v>24</v>
      </c>
      <c r="C70" s="8" t="s">
        <v>102</v>
      </c>
      <c r="D70" s="9">
        <f t="shared" si="0"/>
        <v>0</v>
      </c>
      <c r="E70" s="9">
        <f t="shared" si="1"/>
        <v>33.333333333333329</v>
      </c>
      <c r="F70" s="9">
        <f t="shared" si="2"/>
        <v>50</v>
      </c>
      <c r="G70" s="11">
        <f t="shared" si="6"/>
        <v>33.333333333333329</v>
      </c>
      <c r="H70" s="23">
        <f t="shared" si="6"/>
        <v>16.666666666666671</v>
      </c>
      <c r="I70" s="27">
        <v>80</v>
      </c>
      <c r="J70" s="88">
        <v>0</v>
      </c>
      <c r="K70" s="88">
        <v>12</v>
      </c>
      <c r="L70" s="88">
        <v>4</v>
      </c>
      <c r="M70" s="88">
        <v>12</v>
      </c>
      <c r="N70" s="88">
        <v>2</v>
      </c>
      <c r="O70" s="87">
        <v>12</v>
      </c>
      <c r="P70" s="90" t="str">
        <f t="shared" si="5"/>
        <v>Western Isles (n=12)</v>
      </c>
      <c r="Q70" s="90"/>
      <c r="R70" s="90"/>
      <c r="S70" s="90"/>
    </row>
    <row r="71" spans="1:19">
      <c r="A71" s="95"/>
      <c r="B71" s="80" t="s">
        <v>39</v>
      </c>
      <c r="C71" s="8" t="s">
        <v>40</v>
      </c>
      <c r="D71" s="9">
        <f t="shared" si="0"/>
        <v>0</v>
      </c>
      <c r="E71" s="9">
        <f t="shared" si="1"/>
        <v>35.294117647058826</v>
      </c>
      <c r="F71" s="9">
        <f t="shared" si="2"/>
        <v>47.058823529411761</v>
      </c>
      <c r="G71" s="11">
        <f t="shared" si="6"/>
        <v>35.294117647058826</v>
      </c>
      <c r="H71" s="23">
        <f t="shared" si="6"/>
        <v>11.764705882352935</v>
      </c>
      <c r="I71" s="27">
        <v>80</v>
      </c>
      <c r="J71" s="88">
        <v>0</v>
      </c>
      <c r="K71" s="88">
        <v>17</v>
      </c>
      <c r="L71" s="88">
        <v>6</v>
      </c>
      <c r="M71" s="88">
        <v>17</v>
      </c>
      <c r="N71" s="88">
        <v>2</v>
      </c>
      <c r="O71" s="87">
        <v>17</v>
      </c>
      <c r="P71" s="90" t="str">
        <f t="shared" si="5"/>
        <v>DGRI (n=17)</v>
      </c>
      <c r="Q71" s="90"/>
      <c r="R71" s="90"/>
      <c r="S71" s="90"/>
    </row>
    <row r="72" spans="1:19">
      <c r="A72" s="95"/>
      <c r="B72" s="80" t="s">
        <v>85</v>
      </c>
      <c r="C72" s="8" t="s">
        <v>86</v>
      </c>
      <c r="D72" s="9">
        <f t="shared" si="0"/>
        <v>0</v>
      </c>
      <c r="E72" s="9">
        <f t="shared" si="1"/>
        <v>33.333333333333329</v>
      </c>
      <c r="F72" s="9">
        <f t="shared" si="2"/>
        <v>33.333333333333329</v>
      </c>
      <c r="G72" s="11">
        <f t="shared" si="6"/>
        <v>33.333333333333329</v>
      </c>
      <c r="H72" s="23">
        <f t="shared" si="6"/>
        <v>0</v>
      </c>
      <c r="I72" s="27">
        <v>80</v>
      </c>
      <c r="J72" s="88">
        <v>0</v>
      </c>
      <c r="K72" s="88">
        <v>3</v>
      </c>
      <c r="L72" s="88">
        <v>1</v>
      </c>
      <c r="M72" s="88">
        <v>3</v>
      </c>
      <c r="N72" s="88">
        <v>0</v>
      </c>
      <c r="O72" s="87">
        <v>3</v>
      </c>
      <c r="P72" s="90" t="str">
        <f t="shared" si="5"/>
        <v>WGH (n=3)</v>
      </c>
      <c r="Q72" s="90"/>
      <c r="R72" s="90"/>
      <c r="S72" s="90"/>
    </row>
    <row r="73" spans="1:19">
      <c r="A73" s="95"/>
      <c r="B73" s="80" t="s">
        <v>42</v>
      </c>
      <c r="C73" s="8" t="s">
        <v>43</v>
      </c>
      <c r="D73" s="9">
        <f t="shared" si="0"/>
        <v>0</v>
      </c>
      <c r="E73" s="9">
        <f t="shared" si="1"/>
        <v>16.666666666666664</v>
      </c>
      <c r="F73" s="9">
        <f t="shared" si="2"/>
        <v>16.666666666666664</v>
      </c>
      <c r="G73" s="11">
        <f t="shared" si="6"/>
        <v>16.666666666666664</v>
      </c>
      <c r="H73" s="23">
        <f t="shared" si="6"/>
        <v>0</v>
      </c>
      <c r="I73" s="27">
        <v>80</v>
      </c>
      <c r="J73" s="88">
        <v>0</v>
      </c>
      <c r="K73" s="88">
        <v>6</v>
      </c>
      <c r="L73" s="88">
        <v>1</v>
      </c>
      <c r="M73" s="88">
        <v>6</v>
      </c>
      <c r="N73" s="88">
        <v>0</v>
      </c>
      <c r="O73" s="87">
        <v>6</v>
      </c>
      <c r="P73" s="90" t="str">
        <f t="shared" si="5"/>
        <v>GCH (n=6)</v>
      </c>
      <c r="Q73" s="90"/>
      <c r="R73" s="90"/>
      <c r="S73" s="90"/>
    </row>
    <row r="74" spans="1:19">
      <c r="A74" s="95"/>
      <c r="B74" s="80" t="s">
        <v>32</v>
      </c>
      <c r="C74" s="80" t="s">
        <v>31</v>
      </c>
      <c r="D74" s="9">
        <f t="shared" si="0"/>
        <v>0</v>
      </c>
      <c r="E74" s="9">
        <f t="shared" si="1"/>
        <v>0</v>
      </c>
      <c r="F74" s="9">
        <f t="shared" si="2"/>
        <v>0</v>
      </c>
      <c r="G74" s="11">
        <f t="shared" si="6"/>
        <v>0</v>
      </c>
      <c r="H74" s="23">
        <f t="shared" si="6"/>
        <v>0</v>
      </c>
      <c r="I74" s="27">
        <v>80</v>
      </c>
      <c r="J74" s="88">
        <v>0</v>
      </c>
      <c r="K74" s="88">
        <v>1</v>
      </c>
      <c r="L74" s="88">
        <v>0</v>
      </c>
      <c r="M74" s="88">
        <v>1</v>
      </c>
      <c r="N74" s="88">
        <v>0</v>
      </c>
      <c r="O74" s="87">
        <v>1</v>
      </c>
      <c r="P74" s="90" t="str">
        <f t="shared" si="5"/>
        <v>Ayr (n=1)</v>
      </c>
      <c r="Q74" s="90"/>
      <c r="R74" s="90"/>
      <c r="S74" s="90"/>
    </row>
    <row r="75" spans="1:19">
      <c r="A75" s="95"/>
      <c r="B75" s="80" t="s">
        <v>110</v>
      </c>
      <c r="C75" s="8" t="s">
        <v>57</v>
      </c>
      <c r="D75" s="9">
        <f t="shared" si="0"/>
        <v>0</v>
      </c>
      <c r="E75" s="9">
        <f t="shared" si="1"/>
        <v>0</v>
      </c>
      <c r="F75" s="9">
        <f t="shared" si="2"/>
        <v>0</v>
      </c>
      <c r="G75" s="11">
        <f t="shared" si="6"/>
        <v>0</v>
      </c>
      <c r="H75" s="23">
        <f t="shared" si="6"/>
        <v>0</v>
      </c>
      <c r="I75" s="27">
        <v>80</v>
      </c>
      <c r="J75" s="88">
        <v>0</v>
      </c>
      <c r="K75" s="88">
        <v>1</v>
      </c>
      <c r="L75" s="88">
        <v>0</v>
      </c>
      <c r="M75" s="88">
        <v>1</v>
      </c>
      <c r="N75" s="88">
        <v>0</v>
      </c>
      <c r="O75" s="87">
        <v>1</v>
      </c>
      <c r="P75" s="90" t="str">
        <f t="shared" si="5"/>
        <v>RAH (n=1)</v>
      </c>
      <c r="Q75" s="90"/>
      <c r="R75" s="90"/>
      <c r="S75" s="90"/>
    </row>
    <row r="76" spans="1:19">
      <c r="A76" s="95"/>
      <c r="B76" s="80" t="s">
        <v>91</v>
      </c>
      <c r="C76" s="8" t="s">
        <v>92</v>
      </c>
      <c r="D76" s="9">
        <f t="shared" si="0"/>
        <v>0</v>
      </c>
      <c r="E76" s="9">
        <f t="shared" si="1"/>
        <v>0</v>
      </c>
      <c r="F76" s="9">
        <f t="shared" si="2"/>
        <v>0</v>
      </c>
      <c r="G76" s="24">
        <f t="shared" si="6"/>
        <v>0</v>
      </c>
      <c r="H76" s="25">
        <f t="shared" si="6"/>
        <v>0</v>
      </c>
      <c r="I76" s="27">
        <v>80</v>
      </c>
      <c r="J76" s="88">
        <v>0</v>
      </c>
      <c r="K76" s="88">
        <v>1</v>
      </c>
      <c r="L76" s="88">
        <v>0</v>
      </c>
      <c r="M76" s="88">
        <v>1</v>
      </c>
      <c r="N76" s="88">
        <v>0</v>
      </c>
      <c r="O76" s="87">
        <v>1</v>
      </c>
      <c r="P76" s="90" t="str">
        <f t="shared" si="5"/>
        <v>Gilbert Bain (n=1)</v>
      </c>
      <c r="Q76" s="90"/>
      <c r="R76" s="90"/>
      <c r="S76" s="90"/>
    </row>
    <row r="77" spans="1:19">
      <c r="A77" s="95"/>
      <c r="B77" s="80" t="s">
        <v>88</v>
      </c>
      <c r="C77" s="8" t="s">
        <v>89</v>
      </c>
      <c r="D77" s="9" t="str">
        <f t="shared" si="0"/>
        <v>-</v>
      </c>
      <c r="E77" s="9" t="str">
        <f t="shared" si="1"/>
        <v>-</v>
      </c>
      <c r="F77" s="9" t="str">
        <f t="shared" si="2"/>
        <v>-</v>
      </c>
      <c r="G77" s="24" t="e">
        <f t="shared" si="6"/>
        <v>#VALUE!</v>
      </c>
      <c r="H77" s="25" t="e">
        <f t="shared" si="6"/>
        <v>#VALUE!</v>
      </c>
      <c r="I77" s="27">
        <v>80</v>
      </c>
      <c r="J77" s="88">
        <v>0</v>
      </c>
      <c r="K77" s="88">
        <v>0</v>
      </c>
      <c r="L77" s="88">
        <v>0</v>
      </c>
      <c r="M77" s="88">
        <v>0</v>
      </c>
      <c r="N77" s="88">
        <v>0</v>
      </c>
      <c r="O77" s="87">
        <v>0</v>
      </c>
      <c r="P77" s="90" t="str">
        <f t="shared" si="5"/>
        <v>Balfour (n=0)</v>
      </c>
      <c r="Q77" s="90"/>
      <c r="R77" s="90"/>
      <c r="S77" s="90"/>
    </row>
    <row r="78" spans="1:19" ht="15">
      <c r="B78" s="14"/>
      <c r="D78"/>
      <c r="E78"/>
      <c r="F78"/>
      <c r="G78"/>
      <c r="H78"/>
      <c r="I78"/>
      <c r="J78"/>
    </row>
    <row r="79" spans="1:19" ht="15">
      <c r="B79" s="14"/>
      <c r="D79"/>
      <c r="E79"/>
      <c r="F79"/>
      <c r="G79"/>
      <c r="H79"/>
      <c r="I79"/>
      <c r="J79"/>
    </row>
    <row r="80" spans="1:19" ht="15">
      <c r="D80"/>
      <c r="E80"/>
      <c r="F80"/>
      <c r="G80"/>
      <c r="H80"/>
      <c r="I80"/>
      <c r="J80"/>
    </row>
    <row r="81" spans="1:16" ht="15">
      <c r="B81" s="14"/>
      <c r="D81"/>
      <c r="E81"/>
      <c r="F81"/>
      <c r="G81"/>
      <c r="H81"/>
      <c r="I81"/>
      <c r="J81"/>
    </row>
    <row r="82" spans="1:16" ht="15">
      <c r="B82" s="14"/>
      <c r="D82"/>
      <c r="E82"/>
      <c r="F82"/>
      <c r="G82"/>
      <c r="H82"/>
      <c r="I82"/>
      <c r="J82"/>
    </row>
    <row r="83" spans="1:16" ht="15">
      <c r="B83" s="14"/>
      <c r="D83"/>
      <c r="E83"/>
      <c r="F83"/>
      <c r="G83"/>
      <c r="H83"/>
      <c r="I83"/>
      <c r="J83"/>
    </row>
    <row r="84" spans="1:16" s="102" customFormat="1" ht="15">
      <c r="A84" s="106"/>
      <c r="B84" s="14"/>
      <c r="C84" s="106"/>
      <c r="D84"/>
      <c r="E84"/>
      <c r="F84"/>
      <c r="G84"/>
      <c r="H84"/>
      <c r="I84"/>
      <c r="J84"/>
      <c r="K84" s="106"/>
      <c r="L84" s="106"/>
      <c r="M84" s="106"/>
      <c r="N84" s="106"/>
      <c r="O84" s="106"/>
      <c r="P84" s="106"/>
    </row>
    <row r="85" spans="1:16" s="102" customFormat="1" ht="15">
      <c r="A85" s="106"/>
      <c r="B85" s="14"/>
      <c r="C85" s="106"/>
      <c r="D85"/>
      <c r="E85"/>
      <c r="F85"/>
      <c r="G85"/>
      <c r="H85"/>
      <c r="I85"/>
      <c r="J85"/>
      <c r="K85" s="106"/>
      <c r="L85" s="106"/>
      <c r="M85" s="106"/>
      <c r="N85" s="106"/>
      <c r="O85" s="106"/>
      <c r="P85" s="106"/>
    </row>
    <row r="86" spans="1:16" s="102" customFormat="1" ht="15">
      <c r="A86" s="106"/>
      <c r="B86" s="14"/>
      <c r="C86" s="106"/>
      <c r="D86"/>
      <c r="E86"/>
      <c r="F86"/>
      <c r="G86"/>
      <c r="H86"/>
      <c r="I86"/>
      <c r="J86"/>
      <c r="K86" s="106"/>
      <c r="L86" s="106"/>
      <c r="M86" s="106"/>
      <c r="N86" s="106"/>
      <c r="O86" s="106"/>
      <c r="P86" s="106"/>
    </row>
    <row r="87" spans="1:16" ht="15">
      <c r="B87" s="14"/>
      <c r="D87"/>
      <c r="E87"/>
      <c r="F87"/>
      <c r="G87"/>
      <c r="H87"/>
      <c r="I87"/>
      <c r="J87"/>
    </row>
    <row r="88" spans="1:16" ht="15">
      <c r="D88"/>
      <c r="E88"/>
      <c r="F88"/>
      <c r="G88"/>
      <c r="H88"/>
      <c r="I88"/>
      <c r="J88"/>
    </row>
    <row r="89" spans="1:16" ht="15">
      <c r="D89"/>
      <c r="E89"/>
      <c r="F89"/>
      <c r="G89"/>
      <c r="H89"/>
      <c r="I89"/>
      <c r="J89"/>
    </row>
    <row r="90" spans="1:16" ht="15">
      <c r="D90"/>
      <c r="E90"/>
      <c r="F90"/>
      <c r="G90"/>
      <c r="H90"/>
      <c r="I90"/>
      <c r="J90"/>
    </row>
    <row r="91" spans="1:16" ht="15">
      <c r="D91"/>
      <c r="E91"/>
      <c r="F91"/>
      <c r="G91"/>
      <c r="H91"/>
      <c r="I91"/>
      <c r="J91"/>
    </row>
    <row r="92" spans="1:16" ht="15">
      <c r="D92"/>
      <c r="E92"/>
      <c r="F92"/>
      <c r="G92"/>
      <c r="H92"/>
      <c r="I92"/>
      <c r="J92"/>
    </row>
    <row r="93" spans="1:16" ht="15">
      <c r="D93"/>
      <c r="E93"/>
      <c r="F93"/>
      <c r="G93"/>
      <c r="H93"/>
      <c r="I93"/>
      <c r="J93"/>
    </row>
    <row r="94" spans="1:16" ht="15">
      <c r="D94"/>
      <c r="E94"/>
      <c r="F94"/>
      <c r="G94"/>
      <c r="H94"/>
      <c r="I94"/>
      <c r="J94"/>
    </row>
    <row r="95" spans="1:16" ht="15">
      <c r="D95"/>
      <c r="E95"/>
      <c r="F95"/>
      <c r="G95"/>
      <c r="H95"/>
      <c r="I95"/>
      <c r="J95"/>
    </row>
    <row r="96" spans="1:16" ht="15">
      <c r="D96"/>
      <c r="E96"/>
      <c r="F96"/>
      <c r="G96"/>
      <c r="H96"/>
      <c r="I96"/>
      <c r="J96"/>
    </row>
    <row r="97" spans="4:10" ht="15">
      <c r="D97"/>
      <c r="E97"/>
      <c r="F97"/>
      <c r="G97"/>
      <c r="H97"/>
      <c r="I97"/>
      <c r="J97"/>
    </row>
    <row r="98" spans="4:10" ht="15">
      <c r="D98"/>
      <c r="E98"/>
      <c r="F98"/>
      <c r="G98"/>
      <c r="H98"/>
      <c r="I98"/>
      <c r="J98"/>
    </row>
    <row r="99" spans="4:10" ht="15">
      <c r="D99"/>
      <c r="E99"/>
      <c r="F99"/>
      <c r="G99"/>
      <c r="H99"/>
      <c r="I99"/>
      <c r="J99"/>
    </row>
    <row r="100" spans="4:10" ht="15">
      <c r="D100"/>
      <c r="E100"/>
      <c r="F100"/>
      <c r="G100"/>
      <c r="H100"/>
      <c r="I100"/>
      <c r="J100"/>
    </row>
    <row r="101" spans="4:10" ht="15">
      <c r="D101"/>
      <c r="E101"/>
      <c r="F101"/>
      <c r="G101"/>
      <c r="H101"/>
      <c r="I101"/>
      <c r="J101"/>
    </row>
    <row r="102" spans="4:10" ht="15">
      <c r="D102"/>
      <c r="E102"/>
      <c r="F102"/>
      <c r="G102"/>
      <c r="H102"/>
      <c r="I102"/>
      <c r="J102"/>
    </row>
    <row r="103" spans="4:10" ht="15">
      <c r="D103"/>
      <c r="E103"/>
      <c r="F103"/>
      <c r="G103"/>
      <c r="H103"/>
      <c r="I103"/>
      <c r="J103"/>
    </row>
    <row r="104" spans="4:10" ht="15">
      <c r="D104"/>
      <c r="E104"/>
      <c r="F104"/>
      <c r="G104"/>
      <c r="H104"/>
      <c r="I104"/>
      <c r="J104"/>
    </row>
    <row r="105" spans="4:10" ht="15">
      <c r="D105"/>
      <c r="E105"/>
      <c r="F105"/>
      <c r="G105"/>
      <c r="H105"/>
      <c r="I105"/>
      <c r="J105"/>
    </row>
    <row r="106" spans="4:10" ht="15">
      <c r="D106"/>
      <c r="E106"/>
      <c r="F106"/>
      <c r="G106"/>
      <c r="H106"/>
      <c r="I106"/>
      <c r="J106"/>
    </row>
    <row r="107" spans="4:10" ht="15">
      <c r="D107"/>
      <c r="E107"/>
      <c r="F107"/>
      <c r="G107"/>
      <c r="H107"/>
      <c r="I107"/>
      <c r="J107"/>
    </row>
  </sheetData>
  <sheetProtection password="B8D9" sheet="1" objects="1" scenarios="1"/>
  <mergeCells count="15">
    <mergeCell ref="B40:L40"/>
    <mergeCell ref="B1:J2"/>
    <mergeCell ref="K1:L2"/>
    <mergeCell ref="B3:I5"/>
    <mergeCell ref="B37:L37"/>
    <mergeCell ref="B39:L39"/>
    <mergeCell ref="N48:O48"/>
    <mergeCell ref="B41:L41"/>
    <mergeCell ref="B42:L43"/>
    <mergeCell ref="B44:L44"/>
    <mergeCell ref="B45:L45"/>
    <mergeCell ref="B48:C48"/>
    <mergeCell ref="D48:F48"/>
    <mergeCell ref="J48:K48"/>
    <mergeCell ref="L48:M48"/>
  </mergeCells>
  <hyperlinks>
    <hyperlink ref="K1:L2" location="'Section 6 List of Tables Charts'!A1" display="return to List of Tables &amp; Charts"/>
  </hyperlinks>
  <pageMargins left="0.70866141732283472" right="0.70866141732283472" top="0.74803149606299213" bottom="0.74803149606299213" header="0.31496062992125984" footer="0.31496062992125984"/>
  <pageSetup paperSize="9" scale="46" orientation="landscape" r:id="rId1"/>
  <headerFooter>
    <oddFooter>&amp;L&amp;8Scottish Stroke Care Audit 2017 National Report
Stroke Services in Scottish Hospitals, Data relating to 2016&amp;R&amp;8© NHS National Services Scotland/Crown Copyright</oddFooter>
  </headerFooter>
  <rowBreaks count="1" manualBreakCount="1">
    <brk id="46" max="16383" man="1"/>
  </rowBreaks>
  <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P39"/>
  <sheetViews>
    <sheetView workbookViewId="0"/>
  </sheetViews>
  <sheetFormatPr defaultRowHeight="12.75"/>
  <cols>
    <col min="1" max="1" width="1.7109375" style="138" customWidth="1"/>
    <col min="2" max="256" width="9.140625" style="138"/>
    <col min="257" max="257" width="1.7109375" style="138" customWidth="1"/>
    <col min="258" max="512" width="9.140625" style="138"/>
    <col min="513" max="513" width="1.7109375" style="138" customWidth="1"/>
    <col min="514" max="768" width="9.140625" style="138"/>
    <col min="769" max="769" width="1.7109375" style="138" customWidth="1"/>
    <col min="770" max="1024" width="9.140625" style="138"/>
    <col min="1025" max="1025" width="1.7109375" style="138" customWidth="1"/>
    <col min="1026" max="1280" width="9.140625" style="138"/>
    <col min="1281" max="1281" width="1.7109375" style="138" customWidth="1"/>
    <col min="1282" max="1536" width="9.140625" style="138"/>
    <col min="1537" max="1537" width="1.7109375" style="138" customWidth="1"/>
    <col min="1538" max="1792" width="9.140625" style="138"/>
    <col min="1793" max="1793" width="1.7109375" style="138" customWidth="1"/>
    <col min="1794" max="2048" width="9.140625" style="138"/>
    <col min="2049" max="2049" width="1.7109375" style="138" customWidth="1"/>
    <col min="2050" max="2304" width="9.140625" style="138"/>
    <col min="2305" max="2305" width="1.7109375" style="138" customWidth="1"/>
    <col min="2306" max="2560" width="9.140625" style="138"/>
    <col min="2561" max="2561" width="1.7109375" style="138" customWidth="1"/>
    <col min="2562" max="2816" width="9.140625" style="138"/>
    <col min="2817" max="2817" width="1.7109375" style="138" customWidth="1"/>
    <col min="2818" max="3072" width="9.140625" style="138"/>
    <col min="3073" max="3073" width="1.7109375" style="138" customWidth="1"/>
    <col min="3074" max="3328" width="9.140625" style="138"/>
    <col min="3329" max="3329" width="1.7109375" style="138" customWidth="1"/>
    <col min="3330" max="3584" width="9.140625" style="138"/>
    <col min="3585" max="3585" width="1.7109375" style="138" customWidth="1"/>
    <col min="3586" max="3840" width="9.140625" style="138"/>
    <col min="3841" max="3841" width="1.7109375" style="138" customWidth="1"/>
    <col min="3842" max="4096" width="9.140625" style="138"/>
    <col min="4097" max="4097" width="1.7109375" style="138" customWidth="1"/>
    <col min="4098" max="4352" width="9.140625" style="138"/>
    <col min="4353" max="4353" width="1.7109375" style="138" customWidth="1"/>
    <col min="4354" max="4608" width="9.140625" style="138"/>
    <col min="4609" max="4609" width="1.7109375" style="138" customWidth="1"/>
    <col min="4610" max="4864" width="9.140625" style="138"/>
    <col min="4865" max="4865" width="1.7109375" style="138" customWidth="1"/>
    <col min="4866" max="5120" width="9.140625" style="138"/>
    <col min="5121" max="5121" width="1.7109375" style="138" customWidth="1"/>
    <col min="5122" max="5376" width="9.140625" style="138"/>
    <col min="5377" max="5377" width="1.7109375" style="138" customWidth="1"/>
    <col min="5378" max="5632" width="9.140625" style="138"/>
    <col min="5633" max="5633" width="1.7109375" style="138" customWidth="1"/>
    <col min="5634" max="5888" width="9.140625" style="138"/>
    <col min="5889" max="5889" width="1.7109375" style="138" customWidth="1"/>
    <col min="5890" max="6144" width="9.140625" style="138"/>
    <col min="6145" max="6145" width="1.7109375" style="138" customWidth="1"/>
    <col min="6146" max="6400" width="9.140625" style="138"/>
    <col min="6401" max="6401" width="1.7109375" style="138" customWidth="1"/>
    <col min="6402" max="6656" width="9.140625" style="138"/>
    <col min="6657" max="6657" width="1.7109375" style="138" customWidth="1"/>
    <col min="6658" max="6912" width="9.140625" style="138"/>
    <col min="6913" max="6913" width="1.7109375" style="138" customWidth="1"/>
    <col min="6914" max="7168" width="9.140625" style="138"/>
    <col min="7169" max="7169" width="1.7109375" style="138" customWidth="1"/>
    <col min="7170" max="7424" width="9.140625" style="138"/>
    <col min="7425" max="7425" width="1.7109375" style="138" customWidth="1"/>
    <col min="7426" max="7680" width="9.140625" style="138"/>
    <col min="7681" max="7681" width="1.7109375" style="138" customWidth="1"/>
    <col min="7682" max="7936" width="9.140625" style="138"/>
    <col min="7937" max="7937" width="1.7109375" style="138" customWidth="1"/>
    <col min="7938" max="8192" width="9.140625" style="138"/>
    <col min="8193" max="8193" width="1.7109375" style="138" customWidth="1"/>
    <col min="8194" max="8448" width="9.140625" style="138"/>
    <col min="8449" max="8449" width="1.7109375" style="138" customWidth="1"/>
    <col min="8450" max="8704" width="9.140625" style="138"/>
    <col min="8705" max="8705" width="1.7109375" style="138" customWidth="1"/>
    <col min="8706" max="8960" width="9.140625" style="138"/>
    <col min="8961" max="8961" width="1.7109375" style="138" customWidth="1"/>
    <col min="8962" max="9216" width="9.140625" style="138"/>
    <col min="9217" max="9217" width="1.7109375" style="138" customWidth="1"/>
    <col min="9218" max="9472" width="9.140625" style="138"/>
    <col min="9473" max="9473" width="1.7109375" style="138" customWidth="1"/>
    <col min="9474" max="9728" width="9.140625" style="138"/>
    <col min="9729" max="9729" width="1.7109375" style="138" customWidth="1"/>
    <col min="9730" max="9984" width="9.140625" style="138"/>
    <col min="9985" max="9985" width="1.7109375" style="138" customWidth="1"/>
    <col min="9986" max="10240" width="9.140625" style="138"/>
    <col min="10241" max="10241" width="1.7109375" style="138" customWidth="1"/>
    <col min="10242" max="10496" width="9.140625" style="138"/>
    <col min="10497" max="10497" width="1.7109375" style="138" customWidth="1"/>
    <col min="10498" max="10752" width="9.140625" style="138"/>
    <col min="10753" max="10753" width="1.7109375" style="138" customWidth="1"/>
    <col min="10754" max="11008" width="9.140625" style="138"/>
    <col min="11009" max="11009" width="1.7109375" style="138" customWidth="1"/>
    <col min="11010" max="11264" width="9.140625" style="138"/>
    <col min="11265" max="11265" width="1.7109375" style="138" customWidth="1"/>
    <col min="11266" max="11520" width="9.140625" style="138"/>
    <col min="11521" max="11521" width="1.7109375" style="138" customWidth="1"/>
    <col min="11522" max="11776" width="9.140625" style="138"/>
    <col min="11777" max="11777" width="1.7109375" style="138" customWidth="1"/>
    <col min="11778" max="12032" width="9.140625" style="138"/>
    <col min="12033" max="12033" width="1.7109375" style="138" customWidth="1"/>
    <col min="12034" max="12288" width="9.140625" style="138"/>
    <col min="12289" max="12289" width="1.7109375" style="138" customWidth="1"/>
    <col min="12290" max="12544" width="9.140625" style="138"/>
    <col min="12545" max="12545" width="1.7109375" style="138" customWidth="1"/>
    <col min="12546" max="12800" width="9.140625" style="138"/>
    <col min="12801" max="12801" width="1.7109375" style="138" customWidth="1"/>
    <col min="12802" max="13056" width="9.140625" style="138"/>
    <col min="13057" max="13057" width="1.7109375" style="138" customWidth="1"/>
    <col min="13058" max="13312" width="9.140625" style="138"/>
    <col min="13313" max="13313" width="1.7109375" style="138" customWidth="1"/>
    <col min="13314" max="13568" width="9.140625" style="138"/>
    <col min="13569" max="13569" width="1.7109375" style="138" customWidth="1"/>
    <col min="13570" max="13824" width="9.140625" style="138"/>
    <col min="13825" max="13825" width="1.7109375" style="138" customWidth="1"/>
    <col min="13826" max="14080" width="9.140625" style="138"/>
    <col min="14081" max="14081" width="1.7109375" style="138" customWidth="1"/>
    <col min="14082" max="14336" width="9.140625" style="138"/>
    <col min="14337" max="14337" width="1.7109375" style="138" customWidth="1"/>
    <col min="14338" max="14592" width="9.140625" style="138"/>
    <col min="14593" max="14593" width="1.7109375" style="138" customWidth="1"/>
    <col min="14594" max="14848" width="9.140625" style="138"/>
    <col min="14849" max="14849" width="1.7109375" style="138" customWidth="1"/>
    <col min="14850" max="15104" width="9.140625" style="138"/>
    <col min="15105" max="15105" width="1.7109375" style="138" customWidth="1"/>
    <col min="15106" max="15360" width="9.140625" style="138"/>
    <col min="15361" max="15361" width="1.7109375" style="138" customWidth="1"/>
    <col min="15362" max="15616" width="9.140625" style="138"/>
    <col min="15617" max="15617" width="1.7109375" style="138" customWidth="1"/>
    <col min="15618" max="15872" width="9.140625" style="138"/>
    <col min="15873" max="15873" width="1.7109375" style="138" customWidth="1"/>
    <col min="15874" max="16128" width="9.140625" style="138"/>
    <col min="16129" max="16129" width="1.7109375" style="138" customWidth="1"/>
    <col min="16130" max="16384" width="9.140625" style="138"/>
  </cols>
  <sheetData>
    <row r="1" spans="1:16" ht="12.75" customHeight="1">
      <c r="A1" s="1"/>
      <c r="B1" s="201" t="s">
        <v>226</v>
      </c>
      <c r="C1" s="201"/>
      <c r="D1" s="201"/>
      <c r="E1" s="201"/>
      <c r="F1" s="201"/>
      <c r="G1" s="201"/>
      <c r="H1" s="201"/>
      <c r="I1" s="201"/>
      <c r="J1" s="201"/>
      <c r="K1" s="201"/>
      <c r="L1" s="201"/>
      <c r="M1" s="201"/>
      <c r="N1" s="201"/>
      <c r="O1" s="202" t="s">
        <v>30</v>
      </c>
    </row>
    <row r="2" spans="1:16">
      <c r="B2" s="201"/>
      <c r="C2" s="201"/>
      <c r="D2" s="201"/>
      <c r="E2" s="201"/>
      <c r="F2" s="201"/>
      <c r="G2" s="201"/>
      <c r="H2" s="201"/>
      <c r="I2" s="201"/>
      <c r="J2" s="201"/>
      <c r="K2" s="201"/>
      <c r="L2" s="201"/>
      <c r="M2" s="201"/>
      <c r="N2" s="201"/>
      <c r="O2" s="202"/>
    </row>
    <row r="3" spans="1:16" ht="39.950000000000003" customHeight="1">
      <c r="B3" s="212" t="s">
        <v>161</v>
      </c>
      <c r="C3" s="212"/>
      <c r="D3" s="212"/>
      <c r="E3" s="212"/>
      <c r="F3" s="212"/>
      <c r="G3" s="212"/>
      <c r="H3" s="212"/>
      <c r="I3" s="212"/>
      <c r="J3" s="212"/>
      <c r="K3" s="212"/>
      <c r="L3" s="212"/>
      <c r="M3" s="212"/>
      <c r="N3" s="212"/>
      <c r="O3" s="202"/>
    </row>
    <row r="4" spans="1:16" ht="12.75" customHeight="1">
      <c r="B4" s="213" t="s">
        <v>155</v>
      </c>
      <c r="C4" s="213"/>
      <c r="D4" s="213"/>
      <c r="E4" s="213"/>
      <c r="F4" s="213"/>
      <c r="G4" s="213"/>
      <c r="H4" s="213"/>
      <c r="I4" s="213"/>
      <c r="J4" s="213"/>
      <c r="K4" s="213"/>
      <c r="L4" s="213"/>
      <c r="M4" s="213"/>
      <c r="P4" s="136"/>
    </row>
    <row r="5" spans="1:16" ht="15" customHeight="1">
      <c r="B5" s="213"/>
      <c r="C5" s="213"/>
      <c r="D5" s="213"/>
      <c r="E5" s="213"/>
      <c r="F5" s="213"/>
      <c r="G5" s="213"/>
      <c r="H5" s="213"/>
      <c r="I5" s="213"/>
      <c r="J5" s="213"/>
      <c r="K5" s="213"/>
      <c r="L5" s="213"/>
      <c r="M5" s="213"/>
      <c r="N5" s="189" t="s">
        <v>228</v>
      </c>
      <c r="O5" s="189"/>
    </row>
    <row r="6" spans="1:16">
      <c r="B6" s="135"/>
      <c r="C6" s="135"/>
      <c r="D6" s="135"/>
      <c r="E6" s="135"/>
      <c r="F6" s="135"/>
      <c r="G6" s="135"/>
      <c r="H6" s="135"/>
      <c r="I6" s="135"/>
      <c r="J6" s="135"/>
    </row>
    <row r="12" spans="1:16">
      <c r="P12" s="29"/>
    </row>
    <row r="32" spans="2:15">
      <c r="B32" s="17" t="s">
        <v>227</v>
      </c>
      <c r="C32" s="74"/>
      <c r="D32" s="74"/>
      <c r="E32" s="74"/>
      <c r="F32" s="74"/>
      <c r="G32" s="74"/>
      <c r="H32" s="74"/>
      <c r="I32" s="74"/>
      <c r="J32" s="74"/>
      <c r="K32" s="74"/>
      <c r="L32" s="74"/>
      <c r="M32" s="74"/>
      <c r="N32" s="74"/>
      <c r="O32" s="74"/>
    </row>
    <row r="33" spans="2:15" ht="24.75" customHeight="1">
      <c r="B33" s="214" t="s">
        <v>116</v>
      </c>
      <c r="C33" s="208"/>
      <c r="D33" s="208"/>
      <c r="E33" s="208"/>
      <c r="F33" s="208"/>
      <c r="G33" s="208"/>
      <c r="H33" s="208"/>
      <c r="I33" s="208"/>
      <c r="J33" s="208"/>
      <c r="K33" s="208"/>
      <c r="L33" s="208"/>
      <c r="M33" s="208"/>
      <c r="N33" s="208"/>
      <c r="O33" s="208"/>
    </row>
    <row r="34" spans="2:15" ht="15">
      <c r="B34" s="51" t="s">
        <v>117</v>
      </c>
      <c r="C34" s="52"/>
      <c r="D34" s="52"/>
      <c r="E34" s="52"/>
      <c r="F34" s="52"/>
      <c r="G34" s="52"/>
      <c r="H34" s="52"/>
      <c r="I34" s="52"/>
      <c r="J34" s="52"/>
      <c r="K34" s="53"/>
      <c r="L34" s="53"/>
      <c r="M34" s="53"/>
      <c r="N34" s="53"/>
      <c r="O34" s="53"/>
    </row>
    <row r="35" spans="2:15" ht="24.75" customHeight="1">
      <c r="B35" s="207" t="s">
        <v>118</v>
      </c>
      <c r="C35" s="208"/>
      <c r="D35" s="208"/>
      <c r="E35" s="208"/>
      <c r="F35" s="208"/>
      <c r="G35" s="208"/>
      <c r="H35" s="208"/>
      <c r="I35" s="208"/>
      <c r="J35" s="208"/>
      <c r="K35" s="208"/>
      <c r="L35" s="208"/>
      <c r="M35" s="208"/>
      <c r="N35" s="208"/>
      <c r="O35" s="208"/>
    </row>
    <row r="36" spans="2:15" ht="30" customHeight="1">
      <c r="B36" s="209" t="s">
        <v>119</v>
      </c>
      <c r="C36" s="210"/>
      <c r="D36" s="210"/>
      <c r="E36" s="210"/>
      <c r="F36" s="210"/>
      <c r="G36" s="210"/>
      <c r="H36" s="210"/>
      <c r="I36" s="210"/>
      <c r="J36" s="210"/>
      <c r="K36" s="210"/>
      <c r="L36" s="210"/>
      <c r="M36" s="210"/>
      <c r="N36" s="210"/>
      <c r="O36" s="210"/>
    </row>
    <row r="37" spans="2:15" ht="36.75" customHeight="1">
      <c r="B37" s="211" t="s">
        <v>115</v>
      </c>
      <c r="C37" s="211"/>
      <c r="D37" s="211"/>
      <c r="E37" s="211"/>
      <c r="F37" s="211"/>
      <c r="G37" s="211"/>
      <c r="H37" s="211"/>
      <c r="I37" s="211"/>
      <c r="J37" s="211"/>
      <c r="K37" s="211"/>
      <c r="L37" s="211"/>
      <c r="M37" s="211"/>
      <c r="N37" s="211"/>
      <c r="O37" s="211"/>
    </row>
    <row r="38" spans="2:15">
      <c r="B38" s="211"/>
      <c r="C38" s="211"/>
      <c r="D38" s="211"/>
      <c r="E38" s="211"/>
      <c r="F38" s="211"/>
      <c r="G38" s="211"/>
      <c r="H38" s="211"/>
      <c r="I38" s="211"/>
      <c r="J38" s="211"/>
      <c r="K38" s="211"/>
      <c r="L38" s="211"/>
      <c r="M38" s="211"/>
      <c r="N38" s="211"/>
      <c r="O38" s="211"/>
    </row>
    <row r="39" spans="2:15">
      <c r="B39" s="211"/>
      <c r="C39" s="211"/>
      <c r="D39" s="211"/>
      <c r="E39" s="211"/>
      <c r="F39" s="211"/>
      <c r="G39" s="211"/>
      <c r="H39" s="211"/>
      <c r="I39" s="211"/>
      <c r="J39" s="211"/>
      <c r="K39" s="211"/>
      <c r="L39" s="211"/>
      <c r="M39" s="211"/>
      <c r="N39" s="211"/>
      <c r="O39" s="211"/>
    </row>
  </sheetData>
  <sheetProtection password="B8D9" sheet="1" objects="1" scenarios="1"/>
  <mergeCells count="9">
    <mergeCell ref="B35:O35"/>
    <mergeCell ref="B36:O36"/>
    <mergeCell ref="B37:O39"/>
    <mergeCell ref="B1:N2"/>
    <mergeCell ref="O1:O3"/>
    <mergeCell ref="B3:N3"/>
    <mergeCell ref="B4:M5"/>
    <mergeCell ref="N5:O5"/>
    <mergeCell ref="B33:O33"/>
  </mergeCells>
  <hyperlinks>
    <hyperlink ref="O1" location="'List of Tables &amp; Charts'!A1" display="return to List of Tables &amp; Charts"/>
    <hyperlink ref="O4:P4" location="'Chart 1a DATA'!A1" display="view Chart 1a data"/>
    <hyperlink ref="O1:O3" location="'Section 6 List of Tables Charts'!A1" display="return to List of Tables &amp; Charts"/>
    <hyperlink ref="N5:O5" location="'Chart 6.3 DATA'!A1" display="view Chart 6.3 data"/>
  </hyperlinks>
  <pageMargins left="0.70866141732283472" right="0.70866141732283472" top="0.74803149606299213" bottom="0.74803149606299213" header="0.31496062992125984" footer="0.31496062992125984"/>
  <pageSetup paperSize="9" scale="84" orientation="landscape" r:id="rId1"/>
  <headerFooter>
    <oddFooter>&amp;L&amp;8Scottish Stroke Care Audit 2018 National Report
Stroke Services in Scottish Hospitals, Data relating to 2017&amp;R&amp;8© NHS National Services Scotland/Crown Copyright</oddFooter>
  </headerFooter>
  <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Z60"/>
  <sheetViews>
    <sheetView workbookViewId="0">
      <selection sqref="A1:A2"/>
    </sheetView>
  </sheetViews>
  <sheetFormatPr defaultRowHeight="11.25"/>
  <cols>
    <col min="1" max="1" width="15.7109375" style="48" customWidth="1"/>
    <col min="2" max="9" width="9.140625" style="48"/>
    <col min="10" max="12" width="9.7109375" style="48" customWidth="1"/>
    <col min="13" max="15" width="9.7109375" style="48" hidden="1" customWidth="1"/>
    <col min="16" max="16" width="10.42578125" style="48" bestFit="1" customWidth="1"/>
    <col min="17" max="17" width="45.7109375" style="48" customWidth="1"/>
    <col min="18" max="21" width="11.7109375" style="70" customWidth="1"/>
    <col min="22" max="257" width="9.140625" style="48"/>
    <col min="258" max="258" width="15.7109375" style="48" customWidth="1"/>
    <col min="259" max="265" width="9.140625" style="48"/>
    <col min="266" max="268" width="9.7109375" style="48" customWidth="1"/>
    <col min="269" max="271" width="0" style="48" hidden="1" customWidth="1"/>
    <col min="272" max="272" width="10.42578125" style="48" bestFit="1" customWidth="1"/>
    <col min="273" max="273" width="45.7109375" style="48" customWidth="1"/>
    <col min="274" max="277" width="11.7109375" style="48" customWidth="1"/>
    <col min="278" max="513" width="9.140625" style="48"/>
    <col min="514" max="514" width="15.7109375" style="48" customWidth="1"/>
    <col min="515" max="521" width="9.140625" style="48"/>
    <col min="522" max="524" width="9.7109375" style="48" customWidth="1"/>
    <col min="525" max="527" width="0" style="48" hidden="1" customWidth="1"/>
    <col min="528" max="528" width="10.42578125" style="48" bestFit="1" customWidth="1"/>
    <col min="529" max="529" width="45.7109375" style="48" customWidth="1"/>
    <col min="530" max="533" width="11.7109375" style="48" customWidth="1"/>
    <col min="534" max="769" width="9.140625" style="48"/>
    <col min="770" max="770" width="15.7109375" style="48" customWidth="1"/>
    <col min="771" max="777" width="9.140625" style="48"/>
    <col min="778" max="780" width="9.7109375" style="48" customWidth="1"/>
    <col min="781" max="783" width="0" style="48" hidden="1" customWidth="1"/>
    <col min="784" max="784" width="10.42578125" style="48" bestFit="1" customWidth="1"/>
    <col min="785" max="785" width="45.7109375" style="48" customWidth="1"/>
    <col min="786" max="789" width="11.7109375" style="48" customWidth="1"/>
    <col min="790" max="1025" width="9.140625" style="48"/>
    <col min="1026" max="1026" width="15.7109375" style="48" customWidth="1"/>
    <col min="1027" max="1033" width="9.140625" style="48"/>
    <col min="1034" max="1036" width="9.7109375" style="48" customWidth="1"/>
    <col min="1037" max="1039" width="0" style="48" hidden="1" customWidth="1"/>
    <col min="1040" max="1040" width="10.42578125" style="48" bestFit="1" customWidth="1"/>
    <col min="1041" max="1041" width="45.7109375" style="48" customWidth="1"/>
    <col min="1042" max="1045" width="11.7109375" style="48" customWidth="1"/>
    <col min="1046" max="1281" width="9.140625" style="48"/>
    <col min="1282" max="1282" width="15.7109375" style="48" customWidth="1"/>
    <col min="1283" max="1289" width="9.140625" style="48"/>
    <col min="1290" max="1292" width="9.7109375" style="48" customWidth="1"/>
    <col min="1293" max="1295" width="0" style="48" hidden="1" customWidth="1"/>
    <col min="1296" max="1296" width="10.42578125" style="48" bestFit="1" customWidth="1"/>
    <col min="1297" max="1297" width="45.7109375" style="48" customWidth="1"/>
    <col min="1298" max="1301" width="11.7109375" style="48" customWidth="1"/>
    <col min="1302" max="1537" width="9.140625" style="48"/>
    <col min="1538" max="1538" width="15.7109375" style="48" customWidth="1"/>
    <col min="1539" max="1545" width="9.140625" style="48"/>
    <col min="1546" max="1548" width="9.7109375" style="48" customWidth="1"/>
    <col min="1549" max="1551" width="0" style="48" hidden="1" customWidth="1"/>
    <col min="1552" max="1552" width="10.42578125" style="48" bestFit="1" customWidth="1"/>
    <col min="1553" max="1553" width="45.7109375" style="48" customWidth="1"/>
    <col min="1554" max="1557" width="11.7109375" style="48" customWidth="1"/>
    <col min="1558" max="1793" width="9.140625" style="48"/>
    <col min="1794" max="1794" width="15.7109375" style="48" customWidth="1"/>
    <col min="1795" max="1801" width="9.140625" style="48"/>
    <col min="1802" max="1804" width="9.7109375" style="48" customWidth="1"/>
    <col min="1805" max="1807" width="0" style="48" hidden="1" customWidth="1"/>
    <col min="1808" max="1808" width="10.42578125" style="48" bestFit="1" customWidth="1"/>
    <col min="1809" max="1809" width="45.7109375" style="48" customWidth="1"/>
    <col min="1810" max="1813" width="11.7109375" style="48" customWidth="1"/>
    <col min="1814" max="2049" width="9.140625" style="48"/>
    <col min="2050" max="2050" width="15.7109375" style="48" customWidth="1"/>
    <col min="2051" max="2057" width="9.140625" style="48"/>
    <col min="2058" max="2060" width="9.7109375" style="48" customWidth="1"/>
    <col min="2061" max="2063" width="0" style="48" hidden="1" customWidth="1"/>
    <col min="2064" max="2064" width="10.42578125" style="48" bestFit="1" customWidth="1"/>
    <col min="2065" max="2065" width="45.7109375" style="48" customWidth="1"/>
    <col min="2066" max="2069" width="11.7109375" style="48" customWidth="1"/>
    <col min="2070" max="2305" width="9.140625" style="48"/>
    <col min="2306" max="2306" width="15.7109375" style="48" customWidth="1"/>
    <col min="2307" max="2313" width="9.140625" style="48"/>
    <col min="2314" max="2316" width="9.7109375" style="48" customWidth="1"/>
    <col min="2317" max="2319" width="0" style="48" hidden="1" customWidth="1"/>
    <col min="2320" max="2320" width="10.42578125" style="48" bestFit="1" customWidth="1"/>
    <col min="2321" max="2321" width="45.7109375" style="48" customWidth="1"/>
    <col min="2322" max="2325" width="11.7109375" style="48" customWidth="1"/>
    <col min="2326" max="2561" width="9.140625" style="48"/>
    <col min="2562" max="2562" width="15.7109375" style="48" customWidth="1"/>
    <col min="2563" max="2569" width="9.140625" style="48"/>
    <col min="2570" max="2572" width="9.7109375" style="48" customWidth="1"/>
    <col min="2573" max="2575" width="0" style="48" hidden="1" customWidth="1"/>
    <col min="2576" max="2576" width="10.42578125" style="48" bestFit="1" customWidth="1"/>
    <col min="2577" max="2577" width="45.7109375" style="48" customWidth="1"/>
    <col min="2578" max="2581" width="11.7109375" style="48" customWidth="1"/>
    <col min="2582" max="2817" width="9.140625" style="48"/>
    <col min="2818" max="2818" width="15.7109375" style="48" customWidth="1"/>
    <col min="2819" max="2825" width="9.140625" style="48"/>
    <col min="2826" max="2828" width="9.7109375" style="48" customWidth="1"/>
    <col min="2829" max="2831" width="0" style="48" hidden="1" customWidth="1"/>
    <col min="2832" max="2832" width="10.42578125" style="48" bestFit="1" customWidth="1"/>
    <col min="2833" max="2833" width="45.7109375" style="48" customWidth="1"/>
    <col min="2834" max="2837" width="11.7109375" style="48" customWidth="1"/>
    <col min="2838" max="3073" width="9.140625" style="48"/>
    <col min="3074" max="3074" width="15.7109375" style="48" customWidth="1"/>
    <col min="3075" max="3081" width="9.140625" style="48"/>
    <col min="3082" max="3084" width="9.7109375" style="48" customWidth="1"/>
    <col min="3085" max="3087" width="0" style="48" hidden="1" customWidth="1"/>
    <col min="3088" max="3088" width="10.42578125" style="48" bestFit="1" customWidth="1"/>
    <col min="3089" max="3089" width="45.7109375" style="48" customWidth="1"/>
    <col min="3090" max="3093" width="11.7109375" style="48" customWidth="1"/>
    <col min="3094" max="3329" width="9.140625" style="48"/>
    <col min="3330" max="3330" width="15.7109375" style="48" customWidth="1"/>
    <col min="3331" max="3337" width="9.140625" style="48"/>
    <col min="3338" max="3340" width="9.7109375" style="48" customWidth="1"/>
    <col min="3341" max="3343" width="0" style="48" hidden="1" customWidth="1"/>
    <col min="3344" max="3344" width="10.42578125" style="48" bestFit="1" customWidth="1"/>
    <col min="3345" max="3345" width="45.7109375" style="48" customWidth="1"/>
    <col min="3346" max="3349" width="11.7109375" style="48" customWidth="1"/>
    <col min="3350" max="3585" width="9.140625" style="48"/>
    <col min="3586" max="3586" width="15.7109375" style="48" customWidth="1"/>
    <col min="3587" max="3593" width="9.140625" style="48"/>
    <col min="3594" max="3596" width="9.7109375" style="48" customWidth="1"/>
    <col min="3597" max="3599" width="0" style="48" hidden="1" customWidth="1"/>
    <col min="3600" max="3600" width="10.42578125" style="48" bestFit="1" customWidth="1"/>
    <col min="3601" max="3601" width="45.7109375" style="48" customWidth="1"/>
    <col min="3602" max="3605" width="11.7109375" style="48" customWidth="1"/>
    <col min="3606" max="3841" width="9.140625" style="48"/>
    <col min="3842" max="3842" width="15.7109375" style="48" customWidth="1"/>
    <col min="3843" max="3849" width="9.140625" style="48"/>
    <col min="3850" max="3852" width="9.7109375" style="48" customWidth="1"/>
    <col min="3853" max="3855" width="0" style="48" hidden="1" customWidth="1"/>
    <col min="3856" max="3856" width="10.42578125" style="48" bestFit="1" customWidth="1"/>
    <col min="3857" max="3857" width="45.7109375" style="48" customWidth="1"/>
    <col min="3858" max="3861" width="11.7109375" style="48" customWidth="1"/>
    <col min="3862" max="4097" width="9.140625" style="48"/>
    <col min="4098" max="4098" width="15.7109375" style="48" customWidth="1"/>
    <col min="4099" max="4105" width="9.140625" style="48"/>
    <col min="4106" max="4108" width="9.7109375" style="48" customWidth="1"/>
    <col min="4109" max="4111" width="0" style="48" hidden="1" customWidth="1"/>
    <col min="4112" max="4112" width="10.42578125" style="48" bestFit="1" customWidth="1"/>
    <col min="4113" max="4113" width="45.7109375" style="48" customWidth="1"/>
    <col min="4114" max="4117" width="11.7109375" style="48" customWidth="1"/>
    <col min="4118" max="4353" width="9.140625" style="48"/>
    <col min="4354" max="4354" width="15.7109375" style="48" customWidth="1"/>
    <col min="4355" max="4361" width="9.140625" style="48"/>
    <col min="4362" max="4364" width="9.7109375" style="48" customWidth="1"/>
    <col min="4365" max="4367" width="0" style="48" hidden="1" customWidth="1"/>
    <col min="4368" max="4368" width="10.42578125" style="48" bestFit="1" customWidth="1"/>
    <col min="4369" max="4369" width="45.7109375" style="48" customWidth="1"/>
    <col min="4370" max="4373" width="11.7109375" style="48" customWidth="1"/>
    <col min="4374" max="4609" width="9.140625" style="48"/>
    <col min="4610" max="4610" width="15.7109375" style="48" customWidth="1"/>
    <col min="4611" max="4617" width="9.140625" style="48"/>
    <col min="4618" max="4620" width="9.7109375" style="48" customWidth="1"/>
    <col min="4621" max="4623" width="0" style="48" hidden="1" customWidth="1"/>
    <col min="4624" max="4624" width="10.42578125" style="48" bestFit="1" customWidth="1"/>
    <col min="4625" max="4625" width="45.7109375" style="48" customWidth="1"/>
    <col min="4626" max="4629" width="11.7109375" style="48" customWidth="1"/>
    <col min="4630" max="4865" width="9.140625" style="48"/>
    <col min="4866" max="4866" width="15.7109375" style="48" customWidth="1"/>
    <col min="4867" max="4873" width="9.140625" style="48"/>
    <col min="4874" max="4876" width="9.7109375" style="48" customWidth="1"/>
    <col min="4877" max="4879" width="0" style="48" hidden="1" customWidth="1"/>
    <col min="4880" max="4880" width="10.42578125" style="48" bestFit="1" customWidth="1"/>
    <col min="4881" max="4881" width="45.7109375" style="48" customWidth="1"/>
    <col min="4882" max="4885" width="11.7109375" style="48" customWidth="1"/>
    <col min="4886" max="5121" width="9.140625" style="48"/>
    <col min="5122" max="5122" width="15.7109375" style="48" customWidth="1"/>
    <col min="5123" max="5129" width="9.140625" style="48"/>
    <col min="5130" max="5132" width="9.7109375" style="48" customWidth="1"/>
    <col min="5133" max="5135" width="0" style="48" hidden="1" customWidth="1"/>
    <col min="5136" max="5136" width="10.42578125" style="48" bestFit="1" customWidth="1"/>
    <col min="5137" max="5137" width="45.7109375" style="48" customWidth="1"/>
    <col min="5138" max="5141" width="11.7109375" style="48" customWidth="1"/>
    <col min="5142" max="5377" width="9.140625" style="48"/>
    <col min="5378" max="5378" width="15.7109375" style="48" customWidth="1"/>
    <col min="5379" max="5385" width="9.140625" style="48"/>
    <col min="5386" max="5388" width="9.7109375" style="48" customWidth="1"/>
    <col min="5389" max="5391" width="0" style="48" hidden="1" customWidth="1"/>
    <col min="5392" max="5392" width="10.42578125" style="48" bestFit="1" customWidth="1"/>
    <col min="5393" max="5393" width="45.7109375" style="48" customWidth="1"/>
    <col min="5394" max="5397" width="11.7109375" style="48" customWidth="1"/>
    <col min="5398" max="5633" width="9.140625" style="48"/>
    <col min="5634" max="5634" width="15.7109375" style="48" customWidth="1"/>
    <col min="5635" max="5641" width="9.140625" style="48"/>
    <col min="5642" max="5644" width="9.7109375" style="48" customWidth="1"/>
    <col min="5645" max="5647" width="0" style="48" hidden="1" customWidth="1"/>
    <col min="5648" max="5648" width="10.42578125" style="48" bestFit="1" customWidth="1"/>
    <col min="5649" max="5649" width="45.7109375" style="48" customWidth="1"/>
    <col min="5650" max="5653" width="11.7109375" style="48" customWidth="1"/>
    <col min="5654" max="5889" width="9.140625" style="48"/>
    <col min="5890" max="5890" width="15.7109375" style="48" customWidth="1"/>
    <col min="5891" max="5897" width="9.140625" style="48"/>
    <col min="5898" max="5900" width="9.7109375" style="48" customWidth="1"/>
    <col min="5901" max="5903" width="0" style="48" hidden="1" customWidth="1"/>
    <col min="5904" max="5904" width="10.42578125" style="48" bestFit="1" customWidth="1"/>
    <col min="5905" max="5905" width="45.7109375" style="48" customWidth="1"/>
    <col min="5906" max="5909" width="11.7109375" style="48" customWidth="1"/>
    <col min="5910" max="6145" width="9.140625" style="48"/>
    <col min="6146" max="6146" width="15.7109375" style="48" customWidth="1"/>
    <col min="6147" max="6153" width="9.140625" style="48"/>
    <col min="6154" max="6156" width="9.7109375" style="48" customWidth="1"/>
    <col min="6157" max="6159" width="0" style="48" hidden="1" customWidth="1"/>
    <col min="6160" max="6160" width="10.42578125" style="48" bestFit="1" customWidth="1"/>
    <col min="6161" max="6161" width="45.7109375" style="48" customWidth="1"/>
    <col min="6162" max="6165" width="11.7109375" style="48" customWidth="1"/>
    <col min="6166" max="6401" width="9.140625" style="48"/>
    <col min="6402" max="6402" width="15.7109375" style="48" customWidth="1"/>
    <col min="6403" max="6409" width="9.140625" style="48"/>
    <col min="6410" max="6412" width="9.7109375" style="48" customWidth="1"/>
    <col min="6413" max="6415" width="0" style="48" hidden="1" customWidth="1"/>
    <col min="6416" max="6416" width="10.42578125" style="48" bestFit="1" customWidth="1"/>
    <col min="6417" max="6417" width="45.7109375" style="48" customWidth="1"/>
    <col min="6418" max="6421" width="11.7109375" style="48" customWidth="1"/>
    <col min="6422" max="6657" width="9.140625" style="48"/>
    <col min="6658" max="6658" width="15.7109375" style="48" customWidth="1"/>
    <col min="6659" max="6665" width="9.140625" style="48"/>
    <col min="6666" max="6668" width="9.7109375" style="48" customWidth="1"/>
    <col min="6669" max="6671" width="0" style="48" hidden="1" customWidth="1"/>
    <col min="6672" max="6672" width="10.42578125" style="48" bestFit="1" customWidth="1"/>
    <col min="6673" max="6673" width="45.7109375" style="48" customWidth="1"/>
    <col min="6674" max="6677" width="11.7109375" style="48" customWidth="1"/>
    <col min="6678" max="6913" width="9.140625" style="48"/>
    <col min="6914" max="6914" width="15.7109375" style="48" customWidth="1"/>
    <col min="6915" max="6921" width="9.140625" style="48"/>
    <col min="6922" max="6924" width="9.7109375" style="48" customWidth="1"/>
    <col min="6925" max="6927" width="0" style="48" hidden="1" customWidth="1"/>
    <col min="6928" max="6928" width="10.42578125" style="48" bestFit="1" customWidth="1"/>
    <col min="6929" max="6929" width="45.7109375" style="48" customWidth="1"/>
    <col min="6930" max="6933" width="11.7109375" style="48" customWidth="1"/>
    <col min="6934" max="7169" width="9.140625" style="48"/>
    <col min="7170" max="7170" width="15.7109375" style="48" customWidth="1"/>
    <col min="7171" max="7177" width="9.140625" style="48"/>
    <col min="7178" max="7180" width="9.7109375" style="48" customWidth="1"/>
    <col min="7181" max="7183" width="0" style="48" hidden="1" customWidth="1"/>
    <col min="7184" max="7184" width="10.42578125" style="48" bestFit="1" customWidth="1"/>
    <col min="7185" max="7185" width="45.7109375" style="48" customWidth="1"/>
    <col min="7186" max="7189" width="11.7109375" style="48" customWidth="1"/>
    <col min="7190" max="7425" width="9.140625" style="48"/>
    <col min="7426" max="7426" width="15.7109375" style="48" customWidth="1"/>
    <col min="7427" max="7433" width="9.140625" style="48"/>
    <col min="7434" max="7436" width="9.7109375" style="48" customWidth="1"/>
    <col min="7437" max="7439" width="0" style="48" hidden="1" customWidth="1"/>
    <col min="7440" max="7440" width="10.42578125" style="48" bestFit="1" customWidth="1"/>
    <col min="7441" max="7441" width="45.7109375" style="48" customWidth="1"/>
    <col min="7442" max="7445" width="11.7109375" style="48" customWidth="1"/>
    <col min="7446" max="7681" width="9.140625" style="48"/>
    <col min="7682" max="7682" width="15.7109375" style="48" customWidth="1"/>
    <col min="7683" max="7689" width="9.140625" style="48"/>
    <col min="7690" max="7692" width="9.7109375" style="48" customWidth="1"/>
    <col min="7693" max="7695" width="0" style="48" hidden="1" customWidth="1"/>
    <col min="7696" max="7696" width="10.42578125" style="48" bestFit="1" customWidth="1"/>
    <col min="7697" max="7697" width="45.7109375" style="48" customWidth="1"/>
    <col min="7698" max="7701" width="11.7109375" style="48" customWidth="1"/>
    <col min="7702" max="7937" width="9.140625" style="48"/>
    <col min="7938" max="7938" width="15.7109375" style="48" customWidth="1"/>
    <col min="7939" max="7945" width="9.140625" style="48"/>
    <col min="7946" max="7948" width="9.7109375" style="48" customWidth="1"/>
    <col min="7949" max="7951" width="0" style="48" hidden="1" customWidth="1"/>
    <col min="7952" max="7952" width="10.42578125" style="48" bestFit="1" customWidth="1"/>
    <col min="7953" max="7953" width="45.7109375" style="48" customWidth="1"/>
    <col min="7954" max="7957" width="11.7109375" style="48" customWidth="1"/>
    <col min="7958" max="8193" width="9.140625" style="48"/>
    <col min="8194" max="8194" width="15.7109375" style="48" customWidth="1"/>
    <col min="8195" max="8201" width="9.140625" style="48"/>
    <col min="8202" max="8204" width="9.7109375" style="48" customWidth="1"/>
    <col min="8205" max="8207" width="0" style="48" hidden="1" customWidth="1"/>
    <col min="8208" max="8208" width="10.42578125" style="48" bestFit="1" customWidth="1"/>
    <col min="8209" max="8209" width="45.7109375" style="48" customWidth="1"/>
    <col min="8210" max="8213" width="11.7109375" style="48" customWidth="1"/>
    <col min="8214" max="8449" width="9.140625" style="48"/>
    <col min="8450" max="8450" width="15.7109375" style="48" customWidth="1"/>
    <col min="8451" max="8457" width="9.140625" style="48"/>
    <col min="8458" max="8460" width="9.7109375" style="48" customWidth="1"/>
    <col min="8461" max="8463" width="0" style="48" hidden="1" customWidth="1"/>
    <col min="8464" max="8464" width="10.42578125" style="48" bestFit="1" customWidth="1"/>
    <col min="8465" max="8465" width="45.7109375" style="48" customWidth="1"/>
    <col min="8466" max="8469" width="11.7109375" style="48" customWidth="1"/>
    <col min="8470" max="8705" width="9.140625" style="48"/>
    <col min="8706" max="8706" width="15.7109375" style="48" customWidth="1"/>
    <col min="8707" max="8713" width="9.140625" style="48"/>
    <col min="8714" max="8716" width="9.7109375" style="48" customWidth="1"/>
    <col min="8717" max="8719" width="0" style="48" hidden="1" customWidth="1"/>
    <col min="8720" max="8720" width="10.42578125" style="48" bestFit="1" customWidth="1"/>
    <col min="8721" max="8721" width="45.7109375" style="48" customWidth="1"/>
    <col min="8722" max="8725" width="11.7109375" style="48" customWidth="1"/>
    <col min="8726" max="8961" width="9.140625" style="48"/>
    <col min="8962" max="8962" width="15.7109375" style="48" customWidth="1"/>
    <col min="8963" max="8969" width="9.140625" style="48"/>
    <col min="8970" max="8972" width="9.7109375" style="48" customWidth="1"/>
    <col min="8973" max="8975" width="0" style="48" hidden="1" customWidth="1"/>
    <col min="8976" max="8976" width="10.42578125" style="48" bestFit="1" customWidth="1"/>
    <col min="8977" max="8977" width="45.7109375" style="48" customWidth="1"/>
    <col min="8978" max="8981" width="11.7109375" style="48" customWidth="1"/>
    <col min="8982" max="9217" width="9.140625" style="48"/>
    <col min="9218" max="9218" width="15.7109375" style="48" customWidth="1"/>
    <col min="9219" max="9225" width="9.140625" style="48"/>
    <col min="9226" max="9228" width="9.7109375" style="48" customWidth="1"/>
    <col min="9229" max="9231" width="0" style="48" hidden="1" customWidth="1"/>
    <col min="9232" max="9232" width="10.42578125" style="48" bestFit="1" customWidth="1"/>
    <col min="9233" max="9233" width="45.7109375" style="48" customWidth="1"/>
    <col min="9234" max="9237" width="11.7109375" style="48" customWidth="1"/>
    <col min="9238" max="9473" width="9.140625" style="48"/>
    <col min="9474" max="9474" width="15.7109375" style="48" customWidth="1"/>
    <col min="9475" max="9481" width="9.140625" style="48"/>
    <col min="9482" max="9484" width="9.7109375" style="48" customWidth="1"/>
    <col min="9485" max="9487" width="0" style="48" hidden="1" customWidth="1"/>
    <col min="9488" max="9488" width="10.42578125" style="48" bestFit="1" customWidth="1"/>
    <col min="9489" max="9489" width="45.7109375" style="48" customWidth="1"/>
    <col min="9490" max="9493" width="11.7109375" style="48" customWidth="1"/>
    <col min="9494" max="9729" width="9.140625" style="48"/>
    <col min="9730" max="9730" width="15.7109375" style="48" customWidth="1"/>
    <col min="9731" max="9737" width="9.140625" style="48"/>
    <col min="9738" max="9740" width="9.7109375" style="48" customWidth="1"/>
    <col min="9741" max="9743" width="0" style="48" hidden="1" customWidth="1"/>
    <col min="9744" max="9744" width="10.42578125" style="48" bestFit="1" customWidth="1"/>
    <col min="9745" max="9745" width="45.7109375" style="48" customWidth="1"/>
    <col min="9746" max="9749" width="11.7109375" style="48" customWidth="1"/>
    <col min="9750" max="9985" width="9.140625" style="48"/>
    <col min="9986" max="9986" width="15.7109375" style="48" customWidth="1"/>
    <col min="9987" max="9993" width="9.140625" style="48"/>
    <col min="9994" max="9996" width="9.7109375" style="48" customWidth="1"/>
    <col min="9997" max="9999" width="0" style="48" hidden="1" customWidth="1"/>
    <col min="10000" max="10000" width="10.42578125" style="48" bestFit="1" customWidth="1"/>
    <col min="10001" max="10001" width="45.7109375" style="48" customWidth="1"/>
    <col min="10002" max="10005" width="11.7109375" style="48" customWidth="1"/>
    <col min="10006" max="10241" width="9.140625" style="48"/>
    <col min="10242" max="10242" width="15.7109375" style="48" customWidth="1"/>
    <col min="10243" max="10249" width="9.140625" style="48"/>
    <col min="10250" max="10252" width="9.7109375" style="48" customWidth="1"/>
    <col min="10253" max="10255" width="0" style="48" hidden="1" customWidth="1"/>
    <col min="10256" max="10256" width="10.42578125" style="48" bestFit="1" customWidth="1"/>
    <col min="10257" max="10257" width="45.7109375" style="48" customWidth="1"/>
    <col min="10258" max="10261" width="11.7109375" style="48" customWidth="1"/>
    <col min="10262" max="10497" width="9.140625" style="48"/>
    <col min="10498" max="10498" width="15.7109375" style="48" customWidth="1"/>
    <col min="10499" max="10505" width="9.140625" style="48"/>
    <col min="10506" max="10508" width="9.7109375" style="48" customWidth="1"/>
    <col min="10509" max="10511" width="0" style="48" hidden="1" customWidth="1"/>
    <col min="10512" max="10512" width="10.42578125" style="48" bestFit="1" customWidth="1"/>
    <col min="10513" max="10513" width="45.7109375" style="48" customWidth="1"/>
    <col min="10514" max="10517" width="11.7109375" style="48" customWidth="1"/>
    <col min="10518" max="10753" width="9.140625" style="48"/>
    <col min="10754" max="10754" width="15.7109375" style="48" customWidth="1"/>
    <col min="10755" max="10761" width="9.140625" style="48"/>
    <col min="10762" max="10764" width="9.7109375" style="48" customWidth="1"/>
    <col min="10765" max="10767" width="0" style="48" hidden="1" customWidth="1"/>
    <col min="10768" max="10768" width="10.42578125" style="48" bestFit="1" customWidth="1"/>
    <col min="10769" max="10769" width="45.7109375" style="48" customWidth="1"/>
    <col min="10770" max="10773" width="11.7109375" style="48" customWidth="1"/>
    <col min="10774" max="11009" width="9.140625" style="48"/>
    <col min="11010" max="11010" width="15.7109375" style="48" customWidth="1"/>
    <col min="11011" max="11017" width="9.140625" style="48"/>
    <col min="11018" max="11020" width="9.7109375" style="48" customWidth="1"/>
    <col min="11021" max="11023" width="0" style="48" hidden="1" customWidth="1"/>
    <col min="11024" max="11024" width="10.42578125" style="48" bestFit="1" customWidth="1"/>
    <col min="11025" max="11025" width="45.7109375" style="48" customWidth="1"/>
    <col min="11026" max="11029" width="11.7109375" style="48" customWidth="1"/>
    <col min="11030" max="11265" width="9.140625" style="48"/>
    <col min="11266" max="11266" width="15.7109375" style="48" customWidth="1"/>
    <col min="11267" max="11273" width="9.140625" style="48"/>
    <col min="11274" max="11276" width="9.7109375" style="48" customWidth="1"/>
    <col min="11277" max="11279" width="0" style="48" hidden="1" customWidth="1"/>
    <col min="11280" max="11280" width="10.42578125" style="48" bestFit="1" customWidth="1"/>
    <col min="11281" max="11281" width="45.7109375" style="48" customWidth="1"/>
    <col min="11282" max="11285" width="11.7109375" style="48" customWidth="1"/>
    <col min="11286" max="11521" width="9.140625" style="48"/>
    <col min="11522" max="11522" width="15.7109375" style="48" customWidth="1"/>
    <col min="11523" max="11529" width="9.140625" style="48"/>
    <col min="11530" max="11532" width="9.7109375" style="48" customWidth="1"/>
    <col min="11533" max="11535" width="0" style="48" hidden="1" customWidth="1"/>
    <col min="11536" max="11536" width="10.42578125" style="48" bestFit="1" customWidth="1"/>
    <col min="11537" max="11537" width="45.7109375" style="48" customWidth="1"/>
    <col min="11538" max="11541" width="11.7109375" style="48" customWidth="1"/>
    <col min="11542" max="11777" width="9.140625" style="48"/>
    <col min="11778" max="11778" width="15.7109375" style="48" customWidth="1"/>
    <col min="11779" max="11785" width="9.140625" style="48"/>
    <col min="11786" max="11788" width="9.7109375" style="48" customWidth="1"/>
    <col min="11789" max="11791" width="0" style="48" hidden="1" customWidth="1"/>
    <col min="11792" max="11792" width="10.42578125" style="48" bestFit="1" customWidth="1"/>
    <col min="11793" max="11793" width="45.7109375" style="48" customWidth="1"/>
    <col min="11794" max="11797" width="11.7109375" style="48" customWidth="1"/>
    <col min="11798" max="12033" width="9.140625" style="48"/>
    <col min="12034" max="12034" width="15.7109375" style="48" customWidth="1"/>
    <col min="12035" max="12041" width="9.140625" style="48"/>
    <col min="12042" max="12044" width="9.7109375" style="48" customWidth="1"/>
    <col min="12045" max="12047" width="0" style="48" hidden="1" customWidth="1"/>
    <col min="12048" max="12048" width="10.42578125" style="48" bestFit="1" customWidth="1"/>
    <col min="12049" max="12049" width="45.7109375" style="48" customWidth="1"/>
    <col min="12050" max="12053" width="11.7109375" style="48" customWidth="1"/>
    <col min="12054" max="12289" width="9.140625" style="48"/>
    <col min="12290" max="12290" width="15.7109375" style="48" customWidth="1"/>
    <col min="12291" max="12297" width="9.140625" style="48"/>
    <col min="12298" max="12300" width="9.7109375" style="48" customWidth="1"/>
    <col min="12301" max="12303" width="0" style="48" hidden="1" customWidth="1"/>
    <col min="12304" max="12304" width="10.42578125" style="48" bestFit="1" customWidth="1"/>
    <col min="12305" max="12305" width="45.7109375" style="48" customWidth="1"/>
    <col min="12306" max="12309" width="11.7109375" style="48" customWidth="1"/>
    <col min="12310" max="12545" width="9.140625" style="48"/>
    <col min="12546" max="12546" width="15.7109375" style="48" customWidth="1"/>
    <col min="12547" max="12553" width="9.140625" style="48"/>
    <col min="12554" max="12556" width="9.7109375" style="48" customWidth="1"/>
    <col min="12557" max="12559" width="0" style="48" hidden="1" customWidth="1"/>
    <col min="12560" max="12560" width="10.42578125" style="48" bestFit="1" customWidth="1"/>
    <col min="12561" max="12561" width="45.7109375" style="48" customWidth="1"/>
    <col min="12562" max="12565" width="11.7109375" style="48" customWidth="1"/>
    <col min="12566" max="12801" width="9.140625" style="48"/>
    <col min="12802" max="12802" width="15.7109375" style="48" customWidth="1"/>
    <col min="12803" max="12809" width="9.140625" style="48"/>
    <col min="12810" max="12812" width="9.7109375" style="48" customWidth="1"/>
    <col min="12813" max="12815" width="0" style="48" hidden="1" customWidth="1"/>
    <col min="12816" max="12816" width="10.42578125" style="48" bestFit="1" customWidth="1"/>
    <col min="12817" max="12817" width="45.7109375" style="48" customWidth="1"/>
    <col min="12818" max="12821" width="11.7109375" style="48" customWidth="1"/>
    <col min="12822" max="13057" width="9.140625" style="48"/>
    <col min="13058" max="13058" width="15.7109375" style="48" customWidth="1"/>
    <col min="13059" max="13065" width="9.140625" style="48"/>
    <col min="13066" max="13068" width="9.7109375" style="48" customWidth="1"/>
    <col min="13069" max="13071" width="0" style="48" hidden="1" customWidth="1"/>
    <col min="13072" max="13072" width="10.42578125" style="48" bestFit="1" customWidth="1"/>
    <col min="13073" max="13073" width="45.7109375" style="48" customWidth="1"/>
    <col min="13074" max="13077" width="11.7109375" style="48" customWidth="1"/>
    <col min="13078" max="13313" width="9.140625" style="48"/>
    <col min="13314" max="13314" width="15.7109375" style="48" customWidth="1"/>
    <col min="13315" max="13321" width="9.140625" style="48"/>
    <col min="13322" max="13324" width="9.7109375" style="48" customWidth="1"/>
    <col min="13325" max="13327" width="0" style="48" hidden="1" customWidth="1"/>
    <col min="13328" max="13328" width="10.42578125" style="48" bestFit="1" customWidth="1"/>
    <col min="13329" max="13329" width="45.7109375" style="48" customWidth="1"/>
    <col min="13330" max="13333" width="11.7109375" style="48" customWidth="1"/>
    <col min="13334" max="13569" width="9.140625" style="48"/>
    <col min="13570" max="13570" width="15.7109375" style="48" customWidth="1"/>
    <col min="13571" max="13577" width="9.140625" style="48"/>
    <col min="13578" max="13580" width="9.7109375" style="48" customWidth="1"/>
    <col min="13581" max="13583" width="0" style="48" hidden="1" customWidth="1"/>
    <col min="13584" max="13584" width="10.42578125" style="48" bestFit="1" customWidth="1"/>
    <col min="13585" max="13585" width="45.7109375" style="48" customWidth="1"/>
    <col min="13586" max="13589" width="11.7109375" style="48" customWidth="1"/>
    <col min="13590" max="13825" width="9.140625" style="48"/>
    <col min="13826" max="13826" width="15.7109375" style="48" customWidth="1"/>
    <col min="13827" max="13833" width="9.140625" style="48"/>
    <col min="13834" max="13836" width="9.7109375" style="48" customWidth="1"/>
    <col min="13837" max="13839" width="0" style="48" hidden="1" customWidth="1"/>
    <col min="13840" max="13840" width="10.42578125" style="48" bestFit="1" customWidth="1"/>
    <col min="13841" max="13841" width="45.7109375" style="48" customWidth="1"/>
    <col min="13842" max="13845" width="11.7109375" style="48" customWidth="1"/>
    <col min="13846" max="14081" width="9.140625" style="48"/>
    <col min="14082" max="14082" width="15.7109375" style="48" customWidth="1"/>
    <col min="14083" max="14089" width="9.140625" style="48"/>
    <col min="14090" max="14092" width="9.7109375" style="48" customWidth="1"/>
    <col min="14093" max="14095" width="0" style="48" hidden="1" customWidth="1"/>
    <col min="14096" max="14096" width="10.42578125" style="48" bestFit="1" customWidth="1"/>
    <col min="14097" max="14097" width="45.7109375" style="48" customWidth="1"/>
    <col min="14098" max="14101" width="11.7109375" style="48" customWidth="1"/>
    <col min="14102" max="14337" width="9.140625" style="48"/>
    <col min="14338" max="14338" width="15.7109375" style="48" customWidth="1"/>
    <col min="14339" max="14345" width="9.140625" style="48"/>
    <col min="14346" max="14348" width="9.7109375" style="48" customWidth="1"/>
    <col min="14349" max="14351" width="0" style="48" hidden="1" customWidth="1"/>
    <col min="14352" max="14352" width="10.42578125" style="48" bestFit="1" customWidth="1"/>
    <col min="14353" max="14353" width="45.7109375" style="48" customWidth="1"/>
    <col min="14354" max="14357" width="11.7109375" style="48" customWidth="1"/>
    <col min="14358" max="14593" width="9.140625" style="48"/>
    <col min="14594" max="14594" width="15.7109375" style="48" customWidth="1"/>
    <col min="14595" max="14601" width="9.140625" style="48"/>
    <col min="14602" max="14604" width="9.7109375" style="48" customWidth="1"/>
    <col min="14605" max="14607" width="0" style="48" hidden="1" customWidth="1"/>
    <col min="14608" max="14608" width="10.42578125" style="48" bestFit="1" customWidth="1"/>
    <col min="14609" max="14609" width="45.7109375" style="48" customWidth="1"/>
    <col min="14610" max="14613" width="11.7109375" style="48" customWidth="1"/>
    <col min="14614" max="14849" width="9.140625" style="48"/>
    <col min="14850" max="14850" width="15.7109375" style="48" customWidth="1"/>
    <col min="14851" max="14857" width="9.140625" style="48"/>
    <col min="14858" max="14860" width="9.7109375" style="48" customWidth="1"/>
    <col min="14861" max="14863" width="0" style="48" hidden="1" customWidth="1"/>
    <col min="14864" max="14864" width="10.42578125" style="48" bestFit="1" customWidth="1"/>
    <col min="14865" max="14865" width="45.7109375" style="48" customWidth="1"/>
    <col min="14866" max="14869" width="11.7109375" style="48" customWidth="1"/>
    <col min="14870" max="15105" width="9.140625" style="48"/>
    <col min="15106" max="15106" width="15.7109375" style="48" customWidth="1"/>
    <col min="15107" max="15113" width="9.140625" style="48"/>
    <col min="15114" max="15116" width="9.7109375" style="48" customWidth="1"/>
    <col min="15117" max="15119" width="0" style="48" hidden="1" customWidth="1"/>
    <col min="15120" max="15120" width="10.42578125" style="48" bestFit="1" customWidth="1"/>
    <col min="15121" max="15121" width="45.7109375" style="48" customWidth="1"/>
    <col min="15122" max="15125" width="11.7109375" style="48" customWidth="1"/>
    <col min="15126" max="15361" width="9.140625" style="48"/>
    <col min="15362" max="15362" width="15.7109375" style="48" customWidth="1"/>
    <col min="15363" max="15369" width="9.140625" style="48"/>
    <col min="15370" max="15372" width="9.7109375" style="48" customWidth="1"/>
    <col min="15373" max="15375" width="0" style="48" hidden="1" customWidth="1"/>
    <col min="15376" max="15376" width="10.42578125" style="48" bestFit="1" customWidth="1"/>
    <col min="15377" max="15377" width="45.7109375" style="48" customWidth="1"/>
    <col min="15378" max="15381" width="11.7109375" style="48" customWidth="1"/>
    <col min="15382" max="15617" width="9.140625" style="48"/>
    <col min="15618" max="15618" width="15.7109375" style="48" customWidth="1"/>
    <col min="15619" max="15625" width="9.140625" style="48"/>
    <col min="15626" max="15628" width="9.7109375" style="48" customWidth="1"/>
    <col min="15629" max="15631" width="0" style="48" hidden="1" customWidth="1"/>
    <col min="15632" max="15632" width="10.42578125" style="48" bestFit="1" customWidth="1"/>
    <col min="15633" max="15633" width="45.7109375" style="48" customWidth="1"/>
    <col min="15634" max="15637" width="11.7109375" style="48" customWidth="1"/>
    <col min="15638" max="15873" width="9.140625" style="48"/>
    <col min="15874" max="15874" width="15.7109375" style="48" customWidth="1"/>
    <col min="15875" max="15881" width="9.140625" style="48"/>
    <col min="15882" max="15884" width="9.7109375" style="48" customWidth="1"/>
    <col min="15885" max="15887" width="0" style="48" hidden="1" customWidth="1"/>
    <col min="15888" max="15888" width="10.42578125" style="48" bestFit="1" customWidth="1"/>
    <col min="15889" max="15889" width="45.7109375" style="48" customWidth="1"/>
    <col min="15890" max="15893" width="11.7109375" style="48" customWidth="1"/>
    <col min="15894" max="16129" width="9.140625" style="48"/>
    <col min="16130" max="16130" width="15.7109375" style="48" customWidth="1"/>
    <col min="16131" max="16137" width="9.140625" style="48"/>
    <col min="16138" max="16140" width="9.7109375" style="48" customWidth="1"/>
    <col min="16141" max="16143" width="0" style="48" hidden="1" customWidth="1"/>
    <col min="16144" max="16144" width="10.42578125" style="48" bestFit="1" customWidth="1"/>
    <col min="16145" max="16145" width="45.7109375" style="48" customWidth="1"/>
    <col min="16146" max="16149" width="11.7109375" style="48" customWidth="1"/>
    <col min="16150" max="16384" width="9.140625" style="48"/>
  </cols>
  <sheetData>
    <row r="1" spans="1:26" ht="15" customHeight="1">
      <c r="A1" s="215" t="s">
        <v>12</v>
      </c>
      <c r="B1" s="217" t="s">
        <v>29</v>
      </c>
      <c r="C1" s="218"/>
      <c r="D1" s="218"/>
      <c r="E1" s="218"/>
      <c r="F1" s="218"/>
      <c r="G1" s="218"/>
      <c r="H1" s="218"/>
      <c r="I1" s="218"/>
      <c r="J1" s="55"/>
      <c r="K1" s="56"/>
      <c r="L1" s="56"/>
      <c r="M1" s="56"/>
      <c r="N1" s="56"/>
      <c r="O1" s="56"/>
      <c r="P1" s="219" t="s">
        <v>7</v>
      </c>
      <c r="Q1" s="220"/>
      <c r="R1" s="219">
        <v>2016</v>
      </c>
      <c r="S1" s="219"/>
      <c r="T1" s="219">
        <v>2017</v>
      </c>
      <c r="U1" s="219"/>
    </row>
    <row r="2" spans="1:26" ht="23.25" customHeight="1">
      <c r="A2" s="216"/>
      <c r="B2" s="140" t="s">
        <v>143</v>
      </c>
      <c r="C2" s="140" t="s">
        <v>150</v>
      </c>
      <c r="D2" s="141" t="s">
        <v>153</v>
      </c>
      <c r="E2" s="141" t="s">
        <v>154</v>
      </c>
      <c r="F2" s="221" t="s">
        <v>145</v>
      </c>
      <c r="G2" s="221"/>
      <c r="H2" s="221" t="s">
        <v>151</v>
      </c>
      <c r="I2" s="222"/>
      <c r="J2" s="57" t="s">
        <v>144</v>
      </c>
      <c r="K2" s="58" t="s">
        <v>152</v>
      </c>
      <c r="L2" s="59" t="s">
        <v>9</v>
      </c>
      <c r="M2" s="60" t="s">
        <v>6</v>
      </c>
      <c r="N2" s="60" t="s">
        <v>5</v>
      </c>
      <c r="O2" s="61" t="s">
        <v>10</v>
      </c>
      <c r="P2" s="142" t="s">
        <v>11</v>
      </c>
      <c r="Q2" s="143" t="s">
        <v>12</v>
      </c>
      <c r="R2" s="143" t="s">
        <v>13</v>
      </c>
      <c r="S2" s="143" t="s">
        <v>14</v>
      </c>
      <c r="T2" s="143" t="s">
        <v>13</v>
      </c>
      <c r="U2" s="143" t="s">
        <v>14</v>
      </c>
      <c r="W2" s="101"/>
      <c r="X2" s="101"/>
      <c r="Y2" s="101"/>
      <c r="Z2" s="101"/>
    </row>
    <row r="3" spans="1:26" ht="12">
      <c r="A3" s="62" t="str">
        <f t="shared" ref="A3:A19" si="0">P3&amp;" (n="&amp;VLOOKUP(P3,$P$3:$U$30,6,FALSE)&amp;")"</f>
        <v>Scotland (n=1029)</v>
      </c>
      <c r="B3" s="63">
        <f t="shared" ref="B3:B30" si="1">IF(ISERROR(R3/S3*100),"-",R3/S3*100)</f>
        <v>55.369127516778526</v>
      </c>
      <c r="C3" s="63">
        <f t="shared" ref="C3:C30" si="2">IF(ISERROR(T3/U3*100),SUM(1*0.00000001),T3/U3*100)</f>
        <v>59.475218658892125</v>
      </c>
      <c r="D3" s="63">
        <f>50</f>
        <v>50</v>
      </c>
      <c r="E3" s="63">
        <f>80</f>
        <v>80</v>
      </c>
      <c r="F3" s="144">
        <f t="shared" ref="F3" si="3">IF(ISERROR(SUM(1*MID(J3,1,FIND(" - ",J3)-1))),"-",SUM(1*MID(J3,1,FIND(" - ",J3)-1)))</f>
        <v>52</v>
      </c>
      <c r="G3" s="64">
        <f t="shared" ref="G3" si="4">IF(ISERROR(SUM(1*MID(J3,FIND(" - ",J3)+2,LEN(J3)))),"-",SUM(1*MID(J3,FIND(" - ",J3)+2,LEN(J3))))</f>
        <v>59</v>
      </c>
      <c r="H3" s="64">
        <f t="shared" ref="H3:H30" si="5">IF(ISERROR(SUM(1*MID(K3,1,FIND(" - ",K3)-1))),"-",SUM(1*MID(K3,1,FIND(" - ",K3)-1)))</f>
        <v>56</v>
      </c>
      <c r="I3" s="64">
        <f t="shared" ref="I3:I30" si="6">IF(ISERROR(SUM(1*MID(K3,FIND(" - ",K3)+2,LEN(K3)))),"-",SUM(1*MID(K3,FIND(" - ",K3)+2,LEN(K3))))</f>
        <v>62</v>
      </c>
      <c r="J3" s="65" t="str">
        <f t="shared" ref="J3" si="7">IF(AND(S3&gt;0,ROUND(SUM(100*((2*R3+1.96^2)-(1.96*(SQRT(1.96^2+4*R3*(1-(R3/S3))))))/(2*(S3+1.96^2))),0)&lt;0),CONCATENATE(SUM(1*0)," - ",ROUND(SUM(100*((2*R3+1.96^2)+(1.96*(SQRT(1.96^2+4*R3*(1-(R3/S3))))))/(2*(S3+1.96^2))),0)),IF(AND(S3&gt;0,ROUND(SUM(100*((2*R3+1.96^2)-(1.96*(SQRT(1.96^2+4*R3*(1-(R3/S3))))))/(2*(S3+1.96^2))),0)&gt;=0),CONCATENATE(ROUND(SUM(100*((2*R3+1.96^2)-(1.96*(SQRT(1.96^2+4*R3*(1-(R3/S3))))))/(2*(S3+1.96^2))),0)," - ",ROUND(SUM(100*((2*R3+1.96^2)+(1.96*(SQRT(1.96^2+4*R3*(1-(R3/S3))))))/(2*(S3+1.96^2))),0)),""))</f>
        <v>52 - 59</v>
      </c>
      <c r="K3" s="66" t="str">
        <f t="shared" ref="K3:K30" si="8">IF(AND(U3&gt;0,ROUND(SUM(100*((2*T3+1.96^2)-(1.96*(SQRT(1.96^2+4*T3*(1-(T3/U3))))))/(2*(U3+1.96^2))),0)&lt;0),CONCATENATE(SUM(1*0)," - ",ROUND(SUM(100*((2*T3+1.96^2)+(1.96*(SQRT(1.96^2+4*T3*(1-(T3/U3))))))/(2*(U3+1.96^2))),0)),IF(AND(U3&gt;0,ROUND(SUM(100*((2*T3+1.96^2)-(1.96*(SQRT(1.96^2+4*T3*(1-(T3/U3))))))/(2*(U3+1.96^2))),0)&gt;=0),CONCATENATE(ROUND(SUM(100*((2*T3+1.96^2)-(1.96*(SQRT(1.96^2+4*T3*(1-(T3/U3))))))/(2*(U3+1.96^2))),0)," - ",ROUND(SUM(100*((2*T3+1.96^2)+(1.96*(SQRT(1.96^2+4*T3*(1-(T3/U3))))))/(2*(U3+1.96^2))),0)),""))</f>
        <v>56 - 62</v>
      </c>
      <c r="L3" s="67">
        <f t="shared" ref="L3:L30" si="9">C3-B3</f>
        <v>4.1060911421135984</v>
      </c>
      <c r="M3" s="71">
        <f t="shared" ref="M3:M30" si="10">((T3/U3)-(R3/S3))-(NORMSINV(1-(0.05/COUNTA($P$3:$P$32)))*(SQRT((((R3/S3)*(1-(R3/S3)))/S3)+(((T3/U3)*(1-(T3/U3)))/U3))))</f>
        <v>-2.4782010503627633E-2</v>
      </c>
      <c r="N3" s="71">
        <f t="shared" ref="N3:N30" si="11">((T3/U3)-(R3/S3))+(NORMSINV(1-(0.05/COUNTA($P$3:$P$32)))*(SQRT((((R3/S3)*(1-(R3/S3)))/S3)+(((T3/U3)*(1-(T3/U3)))/U3))))</f>
        <v>0.10690383334589962</v>
      </c>
      <c r="O3" s="68">
        <f t="shared" ref="O3:O30" si="12">IF(ISERR(IF(AND(((T3/U3)-(R3/S3))-(NORMSINV(1-(0.05/COUNTA($Q$3:$Q$30)))*(SQRT((((R3/S3)*(1-(R3/S3)))/S3)+(((T3/U3)*(1-(T3/U3)))/U3))))&gt;0,((T3/U3)-(R3/S3))+(NORMSINV(1-(0.05/COUNTA($Q$3:$Q$30)))*(SQRT((((R3/S3)*(1-(R3/S3)))/S3)+(((T3/U3)*(1-(T3/U3)))/U3))))&gt;0),1,IF(AND(((T3/U3)-(R3/S3))-(NORMSINV(1-(0.05/COUNTA($Q$3:$Q$30)))*(SQRT((((R3/S3)*(1-(R3/S3)))/S3)+(((T3/U3)*(1-(T3/U3)))/U3))))&lt;0,((T3/U3)-(R3/S3))+(NORMSINV(1-(0.05/COUNTA($Q$3:$Q$30)))*(SQRT((((R3/S3)*(1-(R3/S3)))/S3)+(((T3/U3)*(1-(T3/U3)))/U3))))&lt;0),-1,0))),"",IF(AND(((T3/U3)-(R3/S3))-(NORMSINV(1-(0.05/COUNTA($Q$3:$Q$30)))*(SQRT((((R3/S3)*(1-(R3/S3)))/S3)+(((T3/U3)*(1-(T3/U3)))/U3))))&gt;0,((T3/U3)-(R3/S3))+(NORMSINV(1-(0.05/COUNTA($Q$3:$Q$30)))*(SQRT((((R3/S3)*(1-(R3/S3)))/S3)+(((T3/U3)*(1-(T3/U3)))/U3))))&gt;0),1,IF(AND(((T3/U3)-(R3/S3))-(NORMSINV(1-(0.05/COUNTA($Q$3:$Q$30)))*(SQRT((((R3/S3)*(1-(R3/S3)))/S3)+(((T3/U3)*(1-(T3/U3)))/U3))))&lt;0,((T3/U3)-(R3/S3))+(NORMSINV(1-(0.05/COUNTA($Q$3:$Q$30)))*(SQRT((((R3/S3)*(1-(R3/S3)))/S3)+(((T3/U3)*(1-(T3/U3)))/U3))))&lt;0),-1,0)))</f>
        <v>0</v>
      </c>
      <c r="P3" s="62" t="s">
        <v>103</v>
      </c>
      <c r="Q3" s="62" t="s">
        <v>121</v>
      </c>
      <c r="R3" s="86">
        <f>SUM(R4:R30)</f>
        <v>495</v>
      </c>
      <c r="S3" s="86">
        <f t="shared" ref="S3:U3" si="13">SUM(S4:S30)</f>
        <v>894</v>
      </c>
      <c r="T3" s="86">
        <f t="shared" si="13"/>
        <v>612</v>
      </c>
      <c r="U3" s="86">
        <f t="shared" si="13"/>
        <v>1029</v>
      </c>
      <c r="W3" s="100"/>
      <c r="Y3" s="94"/>
      <c r="Z3" s="100"/>
    </row>
    <row r="4" spans="1:26" ht="12">
      <c r="A4" s="62" t="str">
        <f t="shared" si="0"/>
        <v>GRI (n=22)</v>
      </c>
      <c r="B4" s="63">
        <f t="shared" si="1"/>
        <v>50</v>
      </c>
      <c r="C4" s="63">
        <f t="shared" si="2"/>
        <v>86.36363636363636</v>
      </c>
      <c r="D4" s="64">
        <f>50</f>
        <v>50</v>
      </c>
      <c r="E4" s="64">
        <f>80</f>
        <v>80</v>
      </c>
      <c r="F4" s="144">
        <f t="shared" ref="F4:F30" si="14">IF(ISERROR(SUM(1*MID(J4,1,FIND(" - ",J4)-1))),"-",SUM(1*MID(J4,1,FIND(" - ",J4)-1)))</f>
        <v>28</v>
      </c>
      <c r="G4" s="64">
        <f t="shared" ref="G4:G30" si="15">IF(ISERROR(SUM(1*MID(J4,FIND(" - ",J4)+2,LEN(J4)))),"-",SUM(1*MID(J4,FIND(" - ",J4)+2,LEN(J4))))</f>
        <v>72</v>
      </c>
      <c r="H4" s="64">
        <f t="shared" si="5"/>
        <v>67</v>
      </c>
      <c r="I4" s="64">
        <f t="shared" si="6"/>
        <v>95</v>
      </c>
      <c r="J4" s="69" t="str">
        <f t="shared" ref="J4:J30" si="16">IF(AND(S4&gt;0,ROUND(SUM(100*((2*R4+1.96^2)-(1.96*(SQRT(1.96^2+4*R4*(1-(R4/S4))))))/(2*(S4+1.96^2))),0)&lt;0),CONCATENATE(SUM(1*0)," - ",ROUND(SUM(100*((2*R4+1.96^2)+(1.96*(SQRT(1.96^2+4*R4*(1-(R4/S4))))))/(2*(S4+1.96^2))),0)),IF(AND(S4&gt;0,ROUND(SUM(100*((2*R4+1.96^2)-(1.96*(SQRT(1.96^2+4*R4*(1-(R4/S4))))))/(2*(S4+1.96^2))),0)&gt;=0),CONCATENATE(ROUND(SUM(100*((2*R4+1.96^2)-(1.96*(SQRT(1.96^2+4*R4*(1-(R4/S4))))))/(2*(S4+1.96^2))),0)," - ",ROUND(SUM(100*((2*R4+1.96^2)+(1.96*(SQRT(1.96^2+4*R4*(1-(R4/S4))))))/(2*(S4+1.96^2))),0)),""))</f>
        <v>28 - 72</v>
      </c>
      <c r="K4" s="66" t="str">
        <f t="shared" si="8"/>
        <v>67 - 95</v>
      </c>
      <c r="L4" s="67">
        <f t="shared" si="9"/>
        <v>36.36363636363636</v>
      </c>
      <c r="M4" s="71">
        <f t="shared" si="10"/>
        <v>-5.8382650182359441E-2</v>
      </c>
      <c r="N4" s="71">
        <f t="shared" si="11"/>
        <v>0.78565537745508673</v>
      </c>
      <c r="O4" s="68">
        <f t="shared" si="12"/>
        <v>0</v>
      </c>
      <c r="P4" s="62" t="s">
        <v>109</v>
      </c>
      <c r="Q4" s="62" t="s">
        <v>52</v>
      </c>
      <c r="R4" s="86">
        <v>8</v>
      </c>
      <c r="S4" s="86">
        <v>16</v>
      </c>
      <c r="T4" s="86">
        <v>19</v>
      </c>
      <c r="U4" s="86">
        <v>22</v>
      </c>
      <c r="W4" s="100"/>
      <c r="Y4" s="94"/>
      <c r="Z4" s="100"/>
    </row>
    <row r="5" spans="1:26" ht="12">
      <c r="A5" s="62" t="str">
        <f t="shared" si="0"/>
        <v>Hairmyres (n=34)</v>
      </c>
      <c r="B5" s="63">
        <f t="shared" si="1"/>
        <v>66.666666666666657</v>
      </c>
      <c r="C5" s="63">
        <f t="shared" si="2"/>
        <v>82.35294117647058</v>
      </c>
      <c r="D5" s="64">
        <f>50</f>
        <v>50</v>
      </c>
      <c r="E5" s="64">
        <f>80</f>
        <v>80</v>
      </c>
      <c r="F5" s="144">
        <f t="shared" si="14"/>
        <v>47</v>
      </c>
      <c r="G5" s="64">
        <f t="shared" si="15"/>
        <v>82</v>
      </c>
      <c r="H5" s="64">
        <f t="shared" si="5"/>
        <v>66</v>
      </c>
      <c r="I5" s="64">
        <f t="shared" si="6"/>
        <v>92</v>
      </c>
      <c r="J5" s="69" t="str">
        <f t="shared" si="16"/>
        <v>47 - 82</v>
      </c>
      <c r="K5" s="66" t="str">
        <f t="shared" si="8"/>
        <v>66 - 92</v>
      </c>
      <c r="L5" s="67">
        <f t="shared" si="9"/>
        <v>15.686274509803923</v>
      </c>
      <c r="M5" s="71">
        <f t="shared" si="10"/>
        <v>-0.18210311585967975</v>
      </c>
      <c r="N5" s="71">
        <f t="shared" si="11"/>
        <v>0.49582860605575818</v>
      </c>
      <c r="O5" s="68">
        <f t="shared" si="12"/>
        <v>0</v>
      </c>
      <c r="P5" s="62" t="s">
        <v>71</v>
      </c>
      <c r="Q5" s="62" t="s">
        <v>70</v>
      </c>
      <c r="R5" s="86">
        <v>16</v>
      </c>
      <c r="S5" s="86">
        <v>24</v>
      </c>
      <c r="T5" s="86">
        <v>28</v>
      </c>
      <c r="U5" s="86">
        <v>34</v>
      </c>
      <c r="W5" s="100"/>
      <c r="Y5" s="94"/>
      <c r="Z5" s="100"/>
    </row>
    <row r="6" spans="1:26" ht="12">
      <c r="A6" s="62" t="str">
        <f t="shared" si="0"/>
        <v>Crosshouse (n=79)</v>
      </c>
      <c r="B6" s="63">
        <f t="shared" si="1"/>
        <v>70.588235294117652</v>
      </c>
      <c r="C6" s="63">
        <f t="shared" si="2"/>
        <v>78.48101265822784</v>
      </c>
      <c r="D6" s="64">
        <f>50</f>
        <v>50</v>
      </c>
      <c r="E6" s="64">
        <f>80</f>
        <v>80</v>
      </c>
      <c r="F6" s="144">
        <f t="shared" si="14"/>
        <v>59</v>
      </c>
      <c r="G6" s="64">
        <f t="shared" si="15"/>
        <v>80</v>
      </c>
      <c r="H6" s="64">
        <f t="shared" si="5"/>
        <v>68</v>
      </c>
      <c r="I6" s="64">
        <f t="shared" si="6"/>
        <v>86</v>
      </c>
      <c r="J6" s="69" t="str">
        <f t="shared" si="16"/>
        <v>59 - 80</v>
      </c>
      <c r="K6" s="66" t="str">
        <f t="shared" si="8"/>
        <v>68 - 86</v>
      </c>
      <c r="L6" s="67">
        <f t="shared" si="9"/>
        <v>7.8927773641101879</v>
      </c>
      <c r="M6" s="71">
        <f t="shared" si="10"/>
        <v>-0.13099981358500115</v>
      </c>
      <c r="N6" s="71">
        <f t="shared" si="11"/>
        <v>0.28885536086720498</v>
      </c>
      <c r="O6" s="68">
        <f t="shared" si="12"/>
        <v>0</v>
      </c>
      <c r="P6" s="62" t="s">
        <v>34</v>
      </c>
      <c r="Q6" s="62" t="s">
        <v>33</v>
      </c>
      <c r="R6" s="86">
        <v>48</v>
      </c>
      <c r="S6" s="86">
        <v>68</v>
      </c>
      <c r="T6" s="86">
        <v>62</v>
      </c>
      <c r="U6" s="86">
        <v>79</v>
      </c>
      <c r="W6" s="100"/>
      <c r="Y6" s="94"/>
      <c r="Z6" s="100"/>
    </row>
    <row r="7" spans="1:26" ht="12">
      <c r="A7" s="62" t="str">
        <f t="shared" si="0"/>
        <v>Wishaw (n=51)</v>
      </c>
      <c r="B7" s="63">
        <f t="shared" si="1"/>
        <v>67.741935483870961</v>
      </c>
      <c r="C7" s="63">
        <f t="shared" si="2"/>
        <v>78.431372549019613</v>
      </c>
      <c r="D7" s="64">
        <f>50</f>
        <v>50</v>
      </c>
      <c r="E7" s="64">
        <f>80</f>
        <v>80</v>
      </c>
      <c r="F7" s="144">
        <f t="shared" si="14"/>
        <v>50</v>
      </c>
      <c r="G7" s="64">
        <f t="shared" si="15"/>
        <v>81</v>
      </c>
      <c r="H7" s="64">
        <f t="shared" si="5"/>
        <v>65</v>
      </c>
      <c r="I7" s="64">
        <f t="shared" si="6"/>
        <v>88</v>
      </c>
      <c r="J7" s="69" t="str">
        <f t="shared" si="16"/>
        <v>50 - 81</v>
      </c>
      <c r="K7" s="66" t="str">
        <f t="shared" si="8"/>
        <v>65 - 88</v>
      </c>
      <c r="L7" s="67">
        <f t="shared" si="9"/>
        <v>10.689437065148653</v>
      </c>
      <c r="M7" s="71">
        <f t="shared" si="10"/>
        <v>-0.18976365788200716</v>
      </c>
      <c r="N7" s="71">
        <f t="shared" si="11"/>
        <v>0.40355239918498004</v>
      </c>
      <c r="O7" s="68">
        <f t="shared" si="12"/>
        <v>0</v>
      </c>
      <c r="P7" s="62" t="s">
        <v>77</v>
      </c>
      <c r="Q7" s="62" t="s">
        <v>76</v>
      </c>
      <c r="R7" s="86">
        <v>21</v>
      </c>
      <c r="S7" s="86">
        <v>31</v>
      </c>
      <c r="T7" s="86">
        <v>40</v>
      </c>
      <c r="U7" s="86">
        <v>51</v>
      </c>
      <c r="W7" s="100"/>
      <c r="Y7" s="94"/>
      <c r="Z7" s="100"/>
    </row>
    <row r="8" spans="1:26" ht="12">
      <c r="A8" s="62" t="str">
        <f t="shared" si="0"/>
        <v>Ninewells (n=59)</v>
      </c>
      <c r="B8" s="63">
        <f t="shared" si="1"/>
        <v>79.069767441860463</v>
      </c>
      <c r="C8" s="63">
        <f t="shared" si="2"/>
        <v>76.271186440677965</v>
      </c>
      <c r="D8" s="64">
        <f>50</f>
        <v>50</v>
      </c>
      <c r="E8" s="64">
        <f>80</f>
        <v>80</v>
      </c>
      <c r="F8" s="144">
        <f t="shared" si="14"/>
        <v>65</v>
      </c>
      <c r="G8" s="64">
        <f t="shared" si="15"/>
        <v>89</v>
      </c>
      <c r="H8" s="64">
        <f t="shared" si="5"/>
        <v>64</v>
      </c>
      <c r="I8" s="64">
        <f t="shared" si="6"/>
        <v>85</v>
      </c>
      <c r="J8" s="69" t="str">
        <f t="shared" si="16"/>
        <v>65 - 89</v>
      </c>
      <c r="K8" s="66" t="str">
        <f t="shared" si="8"/>
        <v>64 - 85</v>
      </c>
      <c r="L8" s="67">
        <f t="shared" si="9"/>
        <v>-2.7985810011824981</v>
      </c>
      <c r="M8" s="71">
        <f t="shared" si="10"/>
        <v>-0.27030235738850267</v>
      </c>
      <c r="N8" s="71">
        <f t="shared" si="11"/>
        <v>0.2143307373648527</v>
      </c>
      <c r="O8" s="68">
        <f t="shared" si="12"/>
        <v>0</v>
      </c>
      <c r="P8" s="62" t="s">
        <v>94</v>
      </c>
      <c r="Q8" s="62" t="s">
        <v>93</v>
      </c>
      <c r="R8" s="86">
        <v>34</v>
      </c>
      <c r="S8" s="86">
        <v>43</v>
      </c>
      <c r="T8" s="86">
        <v>45</v>
      </c>
      <c r="U8" s="86">
        <v>59</v>
      </c>
      <c r="W8" s="100"/>
      <c r="Y8" s="94"/>
      <c r="Z8" s="100"/>
    </row>
    <row r="9" spans="1:26" ht="12">
      <c r="A9" s="62" t="str">
        <f t="shared" si="0"/>
        <v>Monklands (n=39)</v>
      </c>
      <c r="B9" s="63">
        <f t="shared" si="1"/>
        <v>68.181818181818173</v>
      </c>
      <c r="C9" s="63">
        <f t="shared" si="2"/>
        <v>74.358974358974365</v>
      </c>
      <c r="D9" s="64">
        <f>50</f>
        <v>50</v>
      </c>
      <c r="E9" s="64">
        <f>80</f>
        <v>80</v>
      </c>
      <c r="F9" s="144">
        <f t="shared" si="14"/>
        <v>47</v>
      </c>
      <c r="G9" s="64">
        <f t="shared" si="15"/>
        <v>84</v>
      </c>
      <c r="H9" s="64">
        <f t="shared" si="5"/>
        <v>59</v>
      </c>
      <c r="I9" s="64">
        <f t="shared" si="6"/>
        <v>85</v>
      </c>
      <c r="J9" s="69" t="str">
        <f t="shared" si="16"/>
        <v>47 - 84</v>
      </c>
      <c r="K9" s="66" t="str">
        <f t="shared" si="8"/>
        <v>59 - 85</v>
      </c>
      <c r="L9" s="67">
        <f t="shared" si="9"/>
        <v>6.177156177156192</v>
      </c>
      <c r="M9" s="71">
        <f t="shared" si="10"/>
        <v>-0.29209720941166545</v>
      </c>
      <c r="N9" s="71">
        <f t="shared" si="11"/>
        <v>0.41564033295478914</v>
      </c>
      <c r="O9" s="68">
        <f t="shared" si="12"/>
        <v>0</v>
      </c>
      <c r="P9" s="62" t="s">
        <v>74</v>
      </c>
      <c r="Q9" s="62" t="s">
        <v>73</v>
      </c>
      <c r="R9" s="86">
        <v>15</v>
      </c>
      <c r="S9" s="86">
        <v>22</v>
      </c>
      <c r="T9" s="86">
        <v>29</v>
      </c>
      <c r="U9" s="86">
        <v>39</v>
      </c>
      <c r="W9" s="100"/>
      <c r="Y9" s="94"/>
      <c r="Z9" s="100"/>
    </row>
    <row r="10" spans="1:26" ht="12">
      <c r="A10" s="62" t="str">
        <f t="shared" si="0"/>
        <v>RIE (n=123)</v>
      </c>
      <c r="B10" s="63">
        <f t="shared" si="1"/>
        <v>76.415094339622641</v>
      </c>
      <c r="C10" s="63">
        <f t="shared" si="2"/>
        <v>70.731707317073173</v>
      </c>
      <c r="D10" s="64">
        <f>50</f>
        <v>50</v>
      </c>
      <c r="E10" s="64">
        <f>80</f>
        <v>80</v>
      </c>
      <c r="F10" s="144">
        <f t="shared" si="14"/>
        <v>67</v>
      </c>
      <c r="G10" s="64">
        <f t="shared" si="15"/>
        <v>83</v>
      </c>
      <c r="H10" s="64">
        <f t="shared" si="5"/>
        <v>62</v>
      </c>
      <c r="I10" s="64">
        <f t="shared" si="6"/>
        <v>78</v>
      </c>
      <c r="J10" s="69" t="str">
        <f t="shared" si="16"/>
        <v>67 - 83</v>
      </c>
      <c r="K10" s="66" t="str">
        <f t="shared" si="8"/>
        <v>62 - 78</v>
      </c>
      <c r="L10" s="67">
        <f t="shared" si="9"/>
        <v>-5.6833870225494678</v>
      </c>
      <c r="M10" s="71">
        <f t="shared" si="10"/>
        <v>-0.22631447485577266</v>
      </c>
      <c r="N10" s="71">
        <f t="shared" si="11"/>
        <v>0.11264673440478307</v>
      </c>
      <c r="O10" s="68">
        <f t="shared" si="12"/>
        <v>0</v>
      </c>
      <c r="P10" s="62" t="s">
        <v>79</v>
      </c>
      <c r="Q10" s="62" t="s">
        <v>78</v>
      </c>
      <c r="R10" s="86">
        <v>81</v>
      </c>
      <c r="S10" s="86">
        <v>106</v>
      </c>
      <c r="T10" s="86">
        <v>87</v>
      </c>
      <c r="U10" s="86">
        <v>123</v>
      </c>
      <c r="W10" s="100"/>
      <c r="Y10" s="94"/>
      <c r="Z10" s="100"/>
    </row>
    <row r="11" spans="1:26" ht="12">
      <c r="A11" s="62" t="str">
        <f t="shared" si="0"/>
        <v>ARI (n=123)</v>
      </c>
      <c r="B11" s="63">
        <f t="shared" si="1"/>
        <v>66.086956521739125</v>
      </c>
      <c r="C11" s="63">
        <f t="shared" si="2"/>
        <v>62.601626016260155</v>
      </c>
      <c r="D11" s="64">
        <f>50</f>
        <v>50</v>
      </c>
      <c r="E11" s="64">
        <f>80</f>
        <v>80</v>
      </c>
      <c r="F11" s="144">
        <f t="shared" si="14"/>
        <v>57</v>
      </c>
      <c r="G11" s="64">
        <f t="shared" si="15"/>
        <v>74</v>
      </c>
      <c r="H11" s="64">
        <f t="shared" si="5"/>
        <v>54</v>
      </c>
      <c r="I11" s="64">
        <f t="shared" si="6"/>
        <v>71</v>
      </c>
      <c r="J11" s="69" t="str">
        <f t="shared" si="16"/>
        <v>57 - 74</v>
      </c>
      <c r="K11" s="66" t="str">
        <f t="shared" si="8"/>
        <v>54 - 71</v>
      </c>
      <c r="L11" s="67">
        <f t="shared" si="9"/>
        <v>-3.4853305054789701</v>
      </c>
      <c r="M11" s="71">
        <f t="shared" si="10"/>
        <v>-0.21569907439501057</v>
      </c>
      <c r="N11" s="71">
        <f t="shared" si="11"/>
        <v>0.14599246428543122</v>
      </c>
      <c r="O11" s="68">
        <f t="shared" si="12"/>
        <v>0</v>
      </c>
      <c r="P11" s="62" t="s">
        <v>105</v>
      </c>
      <c r="Q11" s="62" t="s">
        <v>47</v>
      </c>
      <c r="R11" s="86">
        <v>76</v>
      </c>
      <c r="S11" s="86">
        <v>115</v>
      </c>
      <c r="T11" s="86">
        <v>77</v>
      </c>
      <c r="U11" s="86">
        <v>123</v>
      </c>
      <c r="W11" s="100"/>
      <c r="Y11" s="94"/>
      <c r="Z11" s="100"/>
    </row>
    <row r="12" spans="1:26" ht="12">
      <c r="A12" s="62" t="str">
        <f t="shared" si="0"/>
        <v>SJH (n=34)</v>
      </c>
      <c r="B12" s="63">
        <f t="shared" si="1"/>
        <v>55.555555555555557</v>
      </c>
      <c r="C12" s="63">
        <f t="shared" si="2"/>
        <v>61.764705882352942</v>
      </c>
      <c r="D12" s="64">
        <f>50</f>
        <v>50</v>
      </c>
      <c r="E12" s="64">
        <f>80</f>
        <v>80</v>
      </c>
      <c r="F12" s="144">
        <f t="shared" si="14"/>
        <v>37</v>
      </c>
      <c r="G12" s="64">
        <f t="shared" si="15"/>
        <v>72</v>
      </c>
      <c r="H12" s="64">
        <f t="shared" si="5"/>
        <v>45</v>
      </c>
      <c r="I12" s="64">
        <f t="shared" si="6"/>
        <v>76</v>
      </c>
      <c r="J12" s="69" t="str">
        <f t="shared" si="16"/>
        <v>37 - 72</v>
      </c>
      <c r="K12" s="66" t="str">
        <f t="shared" si="8"/>
        <v>45 - 76</v>
      </c>
      <c r="L12" s="67">
        <f t="shared" si="9"/>
        <v>6.2091503267973849</v>
      </c>
      <c r="M12" s="71">
        <f t="shared" si="10"/>
        <v>-0.30751333468774855</v>
      </c>
      <c r="N12" s="71">
        <f t="shared" si="11"/>
        <v>0.43169634122369627</v>
      </c>
      <c r="O12" s="68">
        <f t="shared" si="12"/>
        <v>0</v>
      </c>
      <c r="P12" s="62" t="s">
        <v>82</v>
      </c>
      <c r="Q12" s="62" t="s">
        <v>81</v>
      </c>
      <c r="R12" s="86">
        <v>15</v>
      </c>
      <c r="S12" s="86">
        <v>27</v>
      </c>
      <c r="T12" s="86">
        <v>21</v>
      </c>
      <c r="U12" s="86">
        <v>34</v>
      </c>
      <c r="W12" s="100"/>
      <c r="Y12" s="94"/>
      <c r="Z12" s="100"/>
    </row>
    <row r="13" spans="1:26" ht="12">
      <c r="A13" s="62" t="str">
        <f t="shared" si="0"/>
        <v>PRI (n=33)</v>
      </c>
      <c r="B13" s="63">
        <f t="shared" si="1"/>
        <v>45.833333333333329</v>
      </c>
      <c r="C13" s="63">
        <f t="shared" si="2"/>
        <v>57.575757575757578</v>
      </c>
      <c r="D13" s="64">
        <f>50</f>
        <v>50</v>
      </c>
      <c r="E13" s="64">
        <f>80</f>
        <v>80</v>
      </c>
      <c r="F13" s="144">
        <f t="shared" si="14"/>
        <v>28</v>
      </c>
      <c r="G13" s="64">
        <f t="shared" si="15"/>
        <v>65</v>
      </c>
      <c r="H13" s="64">
        <f t="shared" si="5"/>
        <v>41</v>
      </c>
      <c r="I13" s="64">
        <f t="shared" si="6"/>
        <v>73</v>
      </c>
      <c r="J13" s="69" t="str">
        <f t="shared" si="16"/>
        <v>28 - 65</v>
      </c>
      <c r="K13" s="66" t="str">
        <f t="shared" si="8"/>
        <v>41 - 73</v>
      </c>
      <c r="L13" s="67">
        <f t="shared" si="9"/>
        <v>11.742424242424249</v>
      </c>
      <c r="M13" s="71">
        <f t="shared" si="10"/>
        <v>-0.27072709375060416</v>
      </c>
      <c r="N13" s="71">
        <f t="shared" si="11"/>
        <v>0.50557557859908919</v>
      </c>
      <c r="O13" s="68">
        <f t="shared" si="12"/>
        <v>0</v>
      </c>
      <c r="P13" s="62" t="s">
        <v>97</v>
      </c>
      <c r="Q13" s="62" t="s">
        <v>96</v>
      </c>
      <c r="R13" s="86">
        <v>11</v>
      </c>
      <c r="S13" s="86">
        <v>24</v>
      </c>
      <c r="T13" s="86">
        <v>19</v>
      </c>
      <c r="U13" s="86">
        <v>33</v>
      </c>
      <c r="W13" s="100"/>
      <c r="Y13" s="94"/>
      <c r="Z13" s="100"/>
    </row>
    <row r="14" spans="1:26" ht="12">
      <c r="A14" s="62" t="str">
        <f t="shared" si="0"/>
        <v>FVRH (n=46)</v>
      </c>
      <c r="B14" s="63">
        <f t="shared" si="1"/>
        <v>48.07692307692308</v>
      </c>
      <c r="C14" s="63">
        <f t="shared" si="2"/>
        <v>54.347826086956516</v>
      </c>
      <c r="D14" s="64">
        <f>50</f>
        <v>50</v>
      </c>
      <c r="E14" s="64">
        <f>80</f>
        <v>80</v>
      </c>
      <c r="F14" s="144">
        <f t="shared" si="14"/>
        <v>35</v>
      </c>
      <c r="G14" s="64">
        <f t="shared" si="15"/>
        <v>61</v>
      </c>
      <c r="H14" s="64">
        <f t="shared" si="5"/>
        <v>40</v>
      </c>
      <c r="I14" s="64">
        <f t="shared" si="6"/>
        <v>68</v>
      </c>
      <c r="J14" s="69" t="str">
        <f t="shared" si="16"/>
        <v>35 - 61</v>
      </c>
      <c r="K14" s="66" t="str">
        <f t="shared" si="8"/>
        <v>40 - 68</v>
      </c>
      <c r="L14" s="67">
        <f t="shared" si="9"/>
        <v>6.270903010033436</v>
      </c>
      <c r="M14" s="71">
        <f t="shared" si="10"/>
        <v>-0.23148020965885352</v>
      </c>
      <c r="N14" s="71">
        <f t="shared" si="11"/>
        <v>0.35689826985952233</v>
      </c>
      <c r="O14" s="68">
        <f t="shared" si="12"/>
        <v>0</v>
      </c>
      <c r="P14" s="62" t="s">
        <v>108</v>
      </c>
      <c r="Q14" s="62" t="s">
        <v>45</v>
      </c>
      <c r="R14" s="86">
        <v>25</v>
      </c>
      <c r="S14" s="86">
        <v>52</v>
      </c>
      <c r="T14" s="86">
        <v>25</v>
      </c>
      <c r="U14" s="86">
        <v>46</v>
      </c>
      <c r="W14" s="100"/>
      <c r="Y14" s="94"/>
      <c r="Z14" s="100"/>
    </row>
    <row r="15" spans="1:26" ht="12">
      <c r="A15" s="62" t="str">
        <f t="shared" si="0"/>
        <v>VHK (n=60)</v>
      </c>
      <c r="B15" s="63">
        <f t="shared" si="1"/>
        <v>59.722222222222221</v>
      </c>
      <c r="C15" s="63">
        <f t="shared" si="2"/>
        <v>51.666666666666671</v>
      </c>
      <c r="D15" s="64">
        <f>50</f>
        <v>50</v>
      </c>
      <c r="E15" s="64">
        <f>80</f>
        <v>80</v>
      </c>
      <c r="F15" s="144">
        <f t="shared" si="14"/>
        <v>48</v>
      </c>
      <c r="G15" s="64">
        <f t="shared" si="15"/>
        <v>70</v>
      </c>
      <c r="H15" s="64">
        <f t="shared" si="5"/>
        <v>39</v>
      </c>
      <c r="I15" s="64">
        <f t="shared" si="6"/>
        <v>64</v>
      </c>
      <c r="J15" s="69" t="str">
        <f t="shared" si="16"/>
        <v>48 - 70</v>
      </c>
      <c r="K15" s="66" t="str">
        <f t="shared" si="8"/>
        <v>39 - 64</v>
      </c>
      <c r="L15" s="67">
        <f t="shared" si="9"/>
        <v>-8.05555555555555</v>
      </c>
      <c r="M15" s="71">
        <f t="shared" si="10"/>
        <v>-0.33294176991033825</v>
      </c>
      <c r="N15" s="71">
        <f t="shared" si="11"/>
        <v>0.17183065879922726</v>
      </c>
      <c r="O15" s="68">
        <f t="shared" si="12"/>
        <v>0</v>
      </c>
      <c r="P15" s="62" t="s">
        <v>104</v>
      </c>
      <c r="Q15" s="62" t="s">
        <v>122</v>
      </c>
      <c r="R15" s="86">
        <v>43</v>
      </c>
      <c r="S15" s="86">
        <v>72</v>
      </c>
      <c r="T15" s="86">
        <v>31</v>
      </c>
      <c r="U15" s="86">
        <v>60</v>
      </c>
      <c r="W15" s="100"/>
      <c r="Y15" s="94"/>
      <c r="Z15" s="100"/>
    </row>
    <row r="16" spans="1:26" ht="12">
      <c r="A16" s="62" t="str">
        <f t="shared" si="0"/>
        <v>QEUH (n=198)</v>
      </c>
      <c r="B16" s="63">
        <f t="shared" si="1"/>
        <v>34.759358288770052</v>
      </c>
      <c r="C16" s="63">
        <f t="shared" si="2"/>
        <v>43.939393939393938</v>
      </c>
      <c r="D16" s="64">
        <f>50</f>
        <v>50</v>
      </c>
      <c r="E16" s="64">
        <f>80</f>
        <v>80</v>
      </c>
      <c r="F16" s="144">
        <f t="shared" si="14"/>
        <v>28</v>
      </c>
      <c r="G16" s="64">
        <f t="shared" si="15"/>
        <v>42</v>
      </c>
      <c r="H16" s="64">
        <f t="shared" si="5"/>
        <v>37</v>
      </c>
      <c r="I16" s="64">
        <f t="shared" si="6"/>
        <v>51</v>
      </c>
      <c r="J16" s="69" t="str">
        <f t="shared" si="16"/>
        <v>28 - 42</v>
      </c>
      <c r="K16" s="66" t="str">
        <f t="shared" si="8"/>
        <v>37 - 51</v>
      </c>
      <c r="L16" s="67">
        <f t="shared" si="9"/>
        <v>9.1800356506238856</v>
      </c>
      <c r="M16" s="71">
        <f t="shared" si="10"/>
        <v>-5.2620606672478948E-2</v>
      </c>
      <c r="N16" s="71">
        <f t="shared" si="11"/>
        <v>0.23622131968495666</v>
      </c>
      <c r="O16" s="68">
        <f t="shared" si="12"/>
        <v>0</v>
      </c>
      <c r="P16" s="62" t="s">
        <v>130</v>
      </c>
      <c r="Q16" s="62" t="s">
        <v>128</v>
      </c>
      <c r="R16" s="86">
        <v>65</v>
      </c>
      <c r="S16" s="86">
        <v>187</v>
      </c>
      <c r="T16" s="86">
        <v>87</v>
      </c>
      <c r="U16" s="86">
        <v>198</v>
      </c>
      <c r="W16" s="100"/>
      <c r="Y16" s="94"/>
      <c r="Z16" s="100"/>
    </row>
    <row r="17" spans="1:26" ht="12">
      <c r="A17" s="62" t="str">
        <f t="shared" si="0"/>
        <v>Raigmore (n=25)</v>
      </c>
      <c r="B17" s="63">
        <f t="shared" si="1"/>
        <v>50</v>
      </c>
      <c r="C17" s="63">
        <f t="shared" si="2"/>
        <v>40</v>
      </c>
      <c r="D17" s="64">
        <f>50</f>
        <v>50</v>
      </c>
      <c r="E17" s="64">
        <f>80</f>
        <v>80</v>
      </c>
      <c r="F17" s="144">
        <f t="shared" si="14"/>
        <v>29</v>
      </c>
      <c r="G17" s="64">
        <f t="shared" si="15"/>
        <v>71</v>
      </c>
      <c r="H17" s="64">
        <f t="shared" si="5"/>
        <v>23</v>
      </c>
      <c r="I17" s="64">
        <f t="shared" si="6"/>
        <v>59</v>
      </c>
      <c r="J17" s="69" t="str">
        <f t="shared" si="16"/>
        <v>29 - 71</v>
      </c>
      <c r="K17" s="66" t="str">
        <f t="shared" si="8"/>
        <v>23 - 59</v>
      </c>
      <c r="L17" s="67">
        <f t="shared" si="9"/>
        <v>-10</v>
      </c>
      <c r="M17" s="71">
        <f t="shared" si="10"/>
        <v>-0.54656017930817868</v>
      </c>
      <c r="N17" s="71">
        <f t="shared" si="11"/>
        <v>0.34656017930817873</v>
      </c>
      <c r="O17" s="68">
        <f t="shared" si="12"/>
        <v>0</v>
      </c>
      <c r="P17" s="62" t="s">
        <v>68</v>
      </c>
      <c r="Q17" s="62" t="s">
        <v>67</v>
      </c>
      <c r="R17" s="86">
        <v>9</v>
      </c>
      <c r="S17" s="86">
        <v>18</v>
      </c>
      <c r="T17" s="86">
        <v>10</v>
      </c>
      <c r="U17" s="86">
        <v>25</v>
      </c>
      <c r="W17" s="100"/>
      <c r="Y17" s="94"/>
      <c r="Z17" s="100"/>
    </row>
    <row r="18" spans="1:26" ht="12">
      <c r="A18" s="62" t="str">
        <f t="shared" si="0"/>
        <v>L&amp;I (n=5)</v>
      </c>
      <c r="B18" s="63">
        <f t="shared" si="1"/>
        <v>33.333333333333329</v>
      </c>
      <c r="C18" s="63">
        <f t="shared" si="2"/>
        <v>40</v>
      </c>
      <c r="D18" s="64">
        <f>50</f>
        <v>50</v>
      </c>
      <c r="E18" s="64">
        <f>80</f>
        <v>80</v>
      </c>
      <c r="F18" s="144">
        <f t="shared" si="14"/>
        <v>12</v>
      </c>
      <c r="G18" s="64">
        <f t="shared" si="15"/>
        <v>65</v>
      </c>
      <c r="H18" s="64">
        <f t="shared" si="5"/>
        <v>12</v>
      </c>
      <c r="I18" s="64">
        <f t="shared" si="6"/>
        <v>77</v>
      </c>
      <c r="J18" s="69" t="str">
        <f t="shared" si="16"/>
        <v>12 - 65</v>
      </c>
      <c r="K18" s="66" t="str">
        <f t="shared" si="8"/>
        <v>12 - 77</v>
      </c>
      <c r="L18" s="67">
        <f t="shared" si="9"/>
        <v>6.6666666666666714</v>
      </c>
      <c r="M18" s="71">
        <f t="shared" si="10"/>
        <v>-0.71891284444387793</v>
      </c>
      <c r="N18" s="71">
        <f t="shared" si="11"/>
        <v>0.85224617777721146</v>
      </c>
      <c r="O18" s="68">
        <f t="shared" si="12"/>
        <v>0</v>
      </c>
      <c r="P18" s="62" t="s">
        <v>65</v>
      </c>
      <c r="Q18" s="62" t="s">
        <v>64</v>
      </c>
      <c r="R18" s="86">
        <v>3</v>
      </c>
      <c r="S18" s="86">
        <v>9</v>
      </c>
      <c r="T18" s="86">
        <v>2</v>
      </c>
      <c r="U18" s="86">
        <v>5</v>
      </c>
      <c r="W18" s="100"/>
      <c r="Y18" s="94"/>
      <c r="Z18" s="100"/>
    </row>
    <row r="19" spans="1:26" ht="12">
      <c r="A19" s="62" t="str">
        <f t="shared" si="0"/>
        <v>Borders (n=15)</v>
      </c>
      <c r="B19" s="63">
        <f t="shared" si="1"/>
        <v>25</v>
      </c>
      <c r="C19" s="63">
        <f t="shared" si="2"/>
        <v>40</v>
      </c>
      <c r="D19" s="64">
        <f>50</f>
        <v>50</v>
      </c>
      <c r="E19" s="64">
        <f>80</f>
        <v>80</v>
      </c>
      <c r="F19" s="144">
        <f t="shared" si="14"/>
        <v>7</v>
      </c>
      <c r="G19" s="64">
        <f t="shared" si="15"/>
        <v>59</v>
      </c>
      <c r="H19" s="64">
        <f t="shared" si="5"/>
        <v>20</v>
      </c>
      <c r="I19" s="64">
        <f t="shared" si="6"/>
        <v>64</v>
      </c>
      <c r="J19" s="69" t="str">
        <f t="shared" si="16"/>
        <v>7 - 59</v>
      </c>
      <c r="K19" s="66" t="str">
        <f t="shared" si="8"/>
        <v>20 - 64</v>
      </c>
      <c r="L19" s="67">
        <f t="shared" si="9"/>
        <v>15</v>
      </c>
      <c r="M19" s="71">
        <f t="shared" si="10"/>
        <v>-0.42863332882832794</v>
      </c>
      <c r="N19" s="71">
        <f t="shared" si="11"/>
        <v>0.72863332882832799</v>
      </c>
      <c r="O19" s="68">
        <f t="shared" si="12"/>
        <v>0</v>
      </c>
      <c r="P19" s="62" t="s">
        <v>15</v>
      </c>
      <c r="Q19" s="62" t="s">
        <v>36</v>
      </c>
      <c r="R19" s="86">
        <v>2</v>
      </c>
      <c r="S19" s="86">
        <v>8</v>
      </c>
      <c r="T19" s="86">
        <v>6</v>
      </c>
      <c r="U19" s="86">
        <v>15</v>
      </c>
      <c r="W19" s="100"/>
      <c r="Y19" s="94"/>
      <c r="Z19" s="100"/>
    </row>
    <row r="20" spans="1:26" ht="12">
      <c r="A20" s="62" t="str">
        <f>P20&amp;" 5 (n="&amp;VLOOKUP(P20,$P$3:$U$30,6,FALSE)&amp;")"</f>
        <v>Dr Grays 5 (n=26)</v>
      </c>
      <c r="B20" s="63">
        <f t="shared" si="1"/>
        <v>30</v>
      </c>
      <c r="C20" s="63">
        <f t="shared" si="2"/>
        <v>38.461538461538467</v>
      </c>
      <c r="D20" s="64">
        <f>50</f>
        <v>50</v>
      </c>
      <c r="E20" s="64">
        <f>80</f>
        <v>80</v>
      </c>
      <c r="F20" s="144">
        <f t="shared" si="14"/>
        <v>15</v>
      </c>
      <c r="G20" s="64">
        <f t="shared" si="15"/>
        <v>52</v>
      </c>
      <c r="H20" s="64">
        <f t="shared" si="5"/>
        <v>22</v>
      </c>
      <c r="I20" s="64">
        <f t="shared" si="6"/>
        <v>57</v>
      </c>
      <c r="J20" s="69" t="str">
        <f t="shared" si="16"/>
        <v>15 - 52</v>
      </c>
      <c r="K20" s="66" t="str">
        <f t="shared" si="8"/>
        <v>22 - 57</v>
      </c>
      <c r="L20" s="67">
        <f t="shared" si="9"/>
        <v>8.461538461538467</v>
      </c>
      <c r="M20" s="71">
        <f t="shared" si="10"/>
        <v>-0.32334087518507737</v>
      </c>
      <c r="N20" s="71">
        <f t="shared" si="11"/>
        <v>0.49257164441584667</v>
      </c>
      <c r="O20" s="68">
        <f t="shared" si="12"/>
        <v>0</v>
      </c>
      <c r="P20" s="62" t="s">
        <v>50</v>
      </c>
      <c r="Q20" s="62" t="s">
        <v>49</v>
      </c>
      <c r="R20" s="86">
        <v>6</v>
      </c>
      <c r="S20" s="86">
        <v>20</v>
      </c>
      <c r="T20" s="86">
        <v>10</v>
      </c>
      <c r="U20" s="86">
        <v>26</v>
      </c>
      <c r="W20" s="100"/>
      <c r="Y20" s="94"/>
      <c r="Z20" s="100"/>
    </row>
    <row r="21" spans="1:26" ht="12">
      <c r="A21" s="62" t="str">
        <f>P21&amp;" 5 (n="&amp;VLOOKUP(P21,$P$3:$U$30,6,FALSE)&amp;")"</f>
        <v>DGRI 5 (n=17)</v>
      </c>
      <c r="B21" s="63">
        <f t="shared" si="1"/>
        <v>56.000000000000007</v>
      </c>
      <c r="C21" s="63">
        <f t="shared" si="2"/>
        <v>35.294117647058826</v>
      </c>
      <c r="D21" s="64">
        <f>50</f>
        <v>50</v>
      </c>
      <c r="E21" s="64">
        <f>80</f>
        <v>80</v>
      </c>
      <c r="F21" s="144">
        <f t="shared" si="14"/>
        <v>37</v>
      </c>
      <c r="G21" s="64">
        <f t="shared" si="15"/>
        <v>73</v>
      </c>
      <c r="H21" s="64">
        <f t="shared" si="5"/>
        <v>17</v>
      </c>
      <c r="I21" s="64">
        <f t="shared" si="6"/>
        <v>59</v>
      </c>
      <c r="J21" s="69" t="str">
        <f t="shared" si="16"/>
        <v>37 - 73</v>
      </c>
      <c r="K21" s="66" t="str">
        <f t="shared" si="8"/>
        <v>17 - 59</v>
      </c>
      <c r="L21" s="67">
        <f t="shared" si="9"/>
        <v>-20.705882352941181</v>
      </c>
      <c r="M21" s="71">
        <f t="shared" si="10"/>
        <v>-0.6517219774265619</v>
      </c>
      <c r="N21" s="71">
        <f t="shared" si="11"/>
        <v>0.23760433036773826</v>
      </c>
      <c r="O21" s="68">
        <f t="shared" si="12"/>
        <v>0</v>
      </c>
      <c r="P21" s="62" t="s">
        <v>39</v>
      </c>
      <c r="Q21" s="62" t="s">
        <v>38</v>
      </c>
      <c r="R21" s="86">
        <v>14</v>
      </c>
      <c r="S21" s="86">
        <v>25</v>
      </c>
      <c r="T21" s="86">
        <v>6</v>
      </c>
      <c r="U21" s="86">
        <v>17</v>
      </c>
      <c r="W21" s="100"/>
      <c r="Y21" s="94"/>
      <c r="Z21" s="100"/>
    </row>
    <row r="22" spans="1:26" ht="12">
      <c r="A22" s="72" t="str">
        <f>P22&amp;" (n="&amp;VLOOKUP(P22,$P$3:$U$30,6,FALSE)&amp;")"</f>
        <v>Western Isles (n=12)</v>
      </c>
      <c r="B22" s="63">
        <f t="shared" si="1"/>
        <v>66.666666666666657</v>
      </c>
      <c r="C22" s="63">
        <f t="shared" si="2"/>
        <v>33.333333333333329</v>
      </c>
      <c r="D22" s="64">
        <f>50</f>
        <v>50</v>
      </c>
      <c r="E22" s="64">
        <f>80</f>
        <v>80</v>
      </c>
      <c r="F22" s="144">
        <f t="shared" si="14"/>
        <v>21</v>
      </c>
      <c r="G22" s="64">
        <f t="shared" si="15"/>
        <v>94</v>
      </c>
      <c r="H22" s="64">
        <f t="shared" si="5"/>
        <v>14</v>
      </c>
      <c r="I22" s="64">
        <f t="shared" si="6"/>
        <v>61</v>
      </c>
      <c r="J22" s="69" t="str">
        <f t="shared" si="16"/>
        <v>21 - 94</v>
      </c>
      <c r="K22" s="66" t="str">
        <f t="shared" si="8"/>
        <v>14 - 61</v>
      </c>
      <c r="L22" s="67">
        <f t="shared" si="9"/>
        <v>-33.333333333333329</v>
      </c>
      <c r="M22" s="71">
        <f t="shared" si="10"/>
        <v>-1.2199520171934373</v>
      </c>
      <c r="N22" s="71">
        <f t="shared" si="11"/>
        <v>0.55328535052677075</v>
      </c>
      <c r="O22" s="68">
        <f t="shared" si="12"/>
        <v>0</v>
      </c>
      <c r="P22" s="62" t="s">
        <v>24</v>
      </c>
      <c r="Q22" s="62" t="s">
        <v>101</v>
      </c>
      <c r="R22" s="86">
        <v>2</v>
      </c>
      <c r="S22" s="86">
        <v>3</v>
      </c>
      <c r="T22" s="86">
        <v>4</v>
      </c>
      <c r="U22" s="86">
        <v>12</v>
      </c>
      <c r="W22" s="100"/>
      <c r="Y22" s="94"/>
      <c r="Z22" s="100"/>
    </row>
    <row r="23" spans="1:26" ht="12">
      <c r="A23" s="62" t="str">
        <f>P23&amp;" (n="&amp;VLOOKUP(P23,$P$3:$U$30,6,FALSE)&amp;")"</f>
        <v>WGH (n=3)</v>
      </c>
      <c r="B23" s="63">
        <f t="shared" si="1"/>
        <v>0</v>
      </c>
      <c r="C23" s="63">
        <f t="shared" si="2"/>
        <v>33.333333333333329</v>
      </c>
      <c r="D23" s="64">
        <f>50</f>
        <v>50</v>
      </c>
      <c r="E23" s="64">
        <f>80</f>
        <v>80</v>
      </c>
      <c r="F23" s="144">
        <f t="shared" si="14"/>
        <v>0</v>
      </c>
      <c r="G23" s="64">
        <f t="shared" si="15"/>
        <v>56</v>
      </c>
      <c r="H23" s="64">
        <f t="shared" si="5"/>
        <v>6</v>
      </c>
      <c r="I23" s="64">
        <f t="shared" si="6"/>
        <v>79</v>
      </c>
      <c r="J23" s="69" t="str">
        <f t="shared" si="16"/>
        <v>0 - 56</v>
      </c>
      <c r="K23" s="66" t="str">
        <f t="shared" si="8"/>
        <v>6 - 79</v>
      </c>
      <c r="L23" s="67">
        <f t="shared" si="9"/>
        <v>33.333333333333329</v>
      </c>
      <c r="M23" s="71">
        <f t="shared" si="10"/>
        <v>-0.45968252555970196</v>
      </c>
      <c r="N23" s="71">
        <f t="shared" si="11"/>
        <v>1.1263491922263686</v>
      </c>
      <c r="O23" s="68">
        <f t="shared" si="12"/>
        <v>0</v>
      </c>
      <c r="P23" s="62" t="s">
        <v>85</v>
      </c>
      <c r="Q23" s="62" t="s">
        <v>84</v>
      </c>
      <c r="R23" s="86">
        <v>0</v>
      </c>
      <c r="S23" s="86">
        <v>3</v>
      </c>
      <c r="T23" s="86">
        <v>1</v>
      </c>
      <c r="U23" s="86">
        <v>3</v>
      </c>
      <c r="W23" s="100"/>
      <c r="Y23" s="94"/>
      <c r="Z23" s="100"/>
    </row>
    <row r="24" spans="1:26" ht="12">
      <c r="A24" s="62" t="str">
        <f>P24&amp;" (n="&amp;VLOOKUP(P24,$P$3:$U$30,6,FALSE)&amp;")"</f>
        <v>Belford (n=6)</v>
      </c>
      <c r="B24" s="63">
        <f t="shared" si="1"/>
        <v>0</v>
      </c>
      <c r="C24" s="63">
        <f t="shared" si="2"/>
        <v>16.666666666666664</v>
      </c>
      <c r="D24" s="64">
        <f>50</f>
        <v>50</v>
      </c>
      <c r="E24" s="64">
        <f>80</f>
        <v>80</v>
      </c>
      <c r="F24" s="144">
        <f t="shared" si="14"/>
        <v>0</v>
      </c>
      <c r="G24" s="64">
        <f t="shared" si="15"/>
        <v>66</v>
      </c>
      <c r="H24" s="64">
        <f t="shared" si="5"/>
        <v>3</v>
      </c>
      <c r="I24" s="64">
        <f t="shared" si="6"/>
        <v>56</v>
      </c>
      <c r="J24" s="69" t="str">
        <f t="shared" si="16"/>
        <v>0 - 66</v>
      </c>
      <c r="K24" s="66" t="str">
        <f t="shared" si="8"/>
        <v>3 - 56</v>
      </c>
      <c r="L24" s="67">
        <f t="shared" si="9"/>
        <v>16.666666666666664</v>
      </c>
      <c r="M24" s="71">
        <f t="shared" si="10"/>
        <v>-0.27664267526338537</v>
      </c>
      <c r="N24" s="71">
        <f t="shared" si="11"/>
        <v>0.60997600859671863</v>
      </c>
      <c r="O24" s="68">
        <f t="shared" si="12"/>
        <v>0</v>
      </c>
      <c r="P24" s="62" t="s">
        <v>59</v>
      </c>
      <c r="Q24" s="62" t="s">
        <v>58</v>
      </c>
      <c r="R24" s="86">
        <v>0</v>
      </c>
      <c r="S24" s="86">
        <v>2</v>
      </c>
      <c r="T24" s="86">
        <v>1</v>
      </c>
      <c r="U24" s="86">
        <v>6</v>
      </c>
      <c r="W24" s="100"/>
      <c r="Y24" s="94"/>
      <c r="Z24" s="100"/>
    </row>
    <row r="25" spans="1:26" ht="12">
      <c r="A25" s="62" t="str">
        <f>P25&amp;" (n="&amp;VLOOKUP(P25,$P$3:$U$30,6,FALSE)&amp;")"</f>
        <v>GCH (n=6)</v>
      </c>
      <c r="B25" s="63">
        <f t="shared" si="1"/>
        <v>0</v>
      </c>
      <c r="C25" s="63">
        <f t="shared" si="2"/>
        <v>16.666666666666664</v>
      </c>
      <c r="D25" s="64">
        <f>50</f>
        <v>50</v>
      </c>
      <c r="E25" s="64">
        <f>80</f>
        <v>80</v>
      </c>
      <c r="F25" s="144">
        <f t="shared" si="14"/>
        <v>0</v>
      </c>
      <c r="G25" s="64">
        <f t="shared" si="15"/>
        <v>35</v>
      </c>
      <c r="H25" s="64">
        <f t="shared" si="5"/>
        <v>3</v>
      </c>
      <c r="I25" s="64">
        <f t="shared" si="6"/>
        <v>56</v>
      </c>
      <c r="J25" s="69" t="str">
        <f t="shared" si="16"/>
        <v>0 - 35</v>
      </c>
      <c r="K25" s="66" t="str">
        <f t="shared" si="8"/>
        <v>3 - 56</v>
      </c>
      <c r="L25" s="67">
        <f t="shared" si="9"/>
        <v>16.666666666666664</v>
      </c>
      <c r="M25" s="71">
        <f t="shared" si="10"/>
        <v>-0.27664267526338537</v>
      </c>
      <c r="N25" s="71">
        <f t="shared" si="11"/>
        <v>0.60997600859671863</v>
      </c>
      <c r="O25" s="68">
        <f t="shared" si="12"/>
        <v>0</v>
      </c>
      <c r="P25" s="62" t="s">
        <v>42</v>
      </c>
      <c r="Q25" s="62" t="s">
        <v>41</v>
      </c>
      <c r="R25" s="86">
        <v>0</v>
      </c>
      <c r="S25" s="86">
        <v>7</v>
      </c>
      <c r="T25" s="86">
        <v>1</v>
      </c>
      <c r="U25" s="86">
        <v>6</v>
      </c>
      <c r="W25" s="100"/>
      <c r="Y25" s="94"/>
      <c r="Z25" s="100"/>
    </row>
    <row r="26" spans="1:26" ht="12">
      <c r="A26" s="62" t="str">
        <f>P26&amp;" (n="&amp;VLOOKUP(P26,$P$3:$U$30,6,FALSE)&amp;")"</f>
        <v>Caithness (n=10)</v>
      </c>
      <c r="B26" s="63">
        <f t="shared" si="1"/>
        <v>20</v>
      </c>
      <c r="C26" s="63">
        <f t="shared" si="2"/>
        <v>10</v>
      </c>
      <c r="D26" s="64">
        <f>50</f>
        <v>50</v>
      </c>
      <c r="E26" s="64">
        <f>80</f>
        <v>80</v>
      </c>
      <c r="F26" s="144">
        <f t="shared" si="14"/>
        <v>4</v>
      </c>
      <c r="G26" s="64">
        <f t="shared" si="15"/>
        <v>62</v>
      </c>
      <c r="H26" s="64">
        <f t="shared" si="5"/>
        <v>2</v>
      </c>
      <c r="I26" s="64">
        <f t="shared" si="6"/>
        <v>40</v>
      </c>
      <c r="J26" s="69" t="str">
        <f t="shared" si="16"/>
        <v>4 - 62</v>
      </c>
      <c r="K26" s="66" t="str">
        <f t="shared" si="8"/>
        <v>2 - 40</v>
      </c>
      <c r="L26" s="67">
        <f t="shared" si="9"/>
        <v>-10</v>
      </c>
      <c r="M26" s="71">
        <f t="shared" si="10"/>
        <v>-0.68998461283690915</v>
      </c>
      <c r="N26" s="71">
        <f t="shared" si="11"/>
        <v>0.48998461283690919</v>
      </c>
      <c r="O26" s="68">
        <f t="shared" si="12"/>
        <v>0</v>
      </c>
      <c r="P26" s="62" t="s">
        <v>62</v>
      </c>
      <c r="Q26" s="62" t="s">
        <v>61</v>
      </c>
      <c r="R26" s="86">
        <v>1</v>
      </c>
      <c r="S26" s="86">
        <v>5</v>
      </c>
      <c r="T26" s="86">
        <v>1</v>
      </c>
      <c r="U26" s="86">
        <v>10</v>
      </c>
      <c r="W26" s="100"/>
      <c r="Y26" s="94"/>
      <c r="Z26" s="100"/>
    </row>
    <row r="27" spans="1:26" ht="12">
      <c r="A27" s="72" t="str">
        <f>P27&amp;" 5 (n="&amp;VLOOKUP(P27,$P$3:$U$30,6,FALSE)&amp;")"</f>
        <v>Gilbert Bain 5 (n=1)</v>
      </c>
      <c r="B27" s="63">
        <f t="shared" si="1"/>
        <v>0</v>
      </c>
      <c r="C27" s="63">
        <f t="shared" si="2"/>
        <v>0</v>
      </c>
      <c r="D27" s="64">
        <f>50</f>
        <v>50</v>
      </c>
      <c r="E27" s="64">
        <f>80</f>
        <v>80</v>
      </c>
      <c r="F27" s="144">
        <f t="shared" si="14"/>
        <v>0</v>
      </c>
      <c r="G27" s="64">
        <f t="shared" si="15"/>
        <v>66</v>
      </c>
      <c r="H27" s="64">
        <f t="shared" si="5"/>
        <v>0</v>
      </c>
      <c r="I27" s="64">
        <f t="shared" si="6"/>
        <v>79</v>
      </c>
      <c r="J27" s="69" t="str">
        <f t="shared" si="16"/>
        <v>0 - 66</v>
      </c>
      <c r="K27" s="66" t="str">
        <f t="shared" si="8"/>
        <v>0 - 79</v>
      </c>
      <c r="L27" s="67">
        <f t="shared" si="9"/>
        <v>0</v>
      </c>
      <c r="M27" s="71">
        <f t="shared" si="10"/>
        <v>0</v>
      </c>
      <c r="N27" s="71">
        <f t="shared" si="11"/>
        <v>0</v>
      </c>
      <c r="O27" s="68">
        <f t="shared" si="12"/>
        <v>0</v>
      </c>
      <c r="P27" s="62" t="s">
        <v>91</v>
      </c>
      <c r="Q27" s="62" t="s">
        <v>90</v>
      </c>
      <c r="R27" s="86">
        <v>0</v>
      </c>
      <c r="S27" s="86">
        <v>2</v>
      </c>
      <c r="T27" s="86">
        <v>0</v>
      </c>
      <c r="U27" s="86">
        <v>1</v>
      </c>
      <c r="W27" s="100"/>
      <c r="Y27" s="94"/>
      <c r="Z27" s="100"/>
    </row>
    <row r="28" spans="1:26" ht="12">
      <c r="A28" s="62" t="str">
        <f>P28&amp;" 5 (n="&amp;VLOOKUP(P28,$P$3:$U$30,6,FALSE)&amp;")"</f>
        <v>RAH 5 (n=1)</v>
      </c>
      <c r="B28" s="63" t="str">
        <f t="shared" si="1"/>
        <v>-</v>
      </c>
      <c r="C28" s="63">
        <f t="shared" si="2"/>
        <v>0</v>
      </c>
      <c r="D28" s="64">
        <f>50</f>
        <v>50</v>
      </c>
      <c r="E28" s="64">
        <f>80</f>
        <v>80</v>
      </c>
      <c r="F28" s="144" t="str">
        <f t="shared" si="14"/>
        <v>-</v>
      </c>
      <c r="G28" s="64" t="str">
        <f t="shared" si="15"/>
        <v>-</v>
      </c>
      <c r="H28" s="64">
        <f t="shared" si="5"/>
        <v>0</v>
      </c>
      <c r="I28" s="64">
        <f t="shared" si="6"/>
        <v>79</v>
      </c>
      <c r="J28" s="69" t="e">
        <f t="shared" si="16"/>
        <v>#DIV/0!</v>
      </c>
      <c r="K28" s="66" t="str">
        <f t="shared" si="8"/>
        <v>0 - 79</v>
      </c>
      <c r="L28" s="67" t="e">
        <f t="shared" si="9"/>
        <v>#VALUE!</v>
      </c>
      <c r="M28" s="71" t="e">
        <f t="shared" si="10"/>
        <v>#DIV/0!</v>
      </c>
      <c r="N28" s="71" t="e">
        <f t="shared" si="11"/>
        <v>#DIV/0!</v>
      </c>
      <c r="O28" s="68" t="str">
        <f t="shared" si="12"/>
        <v/>
      </c>
      <c r="P28" s="62" t="s">
        <v>110</v>
      </c>
      <c r="Q28" s="62" t="s">
        <v>56</v>
      </c>
      <c r="R28" s="86">
        <v>0</v>
      </c>
      <c r="S28" s="86">
        <v>0</v>
      </c>
      <c r="T28" s="86">
        <v>0</v>
      </c>
      <c r="U28" s="86">
        <v>1</v>
      </c>
      <c r="W28" s="100"/>
      <c r="Y28" s="94"/>
      <c r="Z28" s="100"/>
    </row>
    <row r="29" spans="1:26" ht="12">
      <c r="A29" s="62" t="str">
        <f>P29&amp;" 5 (n="&amp;VLOOKUP(P29,$P$3:$U$30,6,FALSE)&amp;")"</f>
        <v>Ayr 5 (n=1)</v>
      </c>
      <c r="B29" s="63" t="str">
        <f t="shared" si="1"/>
        <v>-</v>
      </c>
      <c r="C29" s="63">
        <f t="shared" si="2"/>
        <v>0</v>
      </c>
      <c r="D29" s="64">
        <f>50</f>
        <v>50</v>
      </c>
      <c r="E29" s="64">
        <f>80</f>
        <v>80</v>
      </c>
      <c r="F29" s="144" t="str">
        <f t="shared" si="14"/>
        <v>-</v>
      </c>
      <c r="G29" s="64" t="str">
        <f t="shared" si="15"/>
        <v>-</v>
      </c>
      <c r="H29" s="64">
        <f t="shared" si="5"/>
        <v>0</v>
      </c>
      <c r="I29" s="64">
        <f t="shared" si="6"/>
        <v>79</v>
      </c>
      <c r="J29" s="69" t="e">
        <f t="shared" si="16"/>
        <v>#DIV/0!</v>
      </c>
      <c r="K29" s="66" t="str">
        <f t="shared" si="8"/>
        <v>0 - 79</v>
      </c>
      <c r="L29" s="67" t="e">
        <f t="shared" si="9"/>
        <v>#VALUE!</v>
      </c>
      <c r="M29" s="71" t="e">
        <f t="shared" si="10"/>
        <v>#DIV/0!</v>
      </c>
      <c r="N29" s="71" t="e">
        <f t="shared" si="11"/>
        <v>#DIV/0!</v>
      </c>
      <c r="O29" s="68" t="str">
        <f t="shared" si="12"/>
        <v/>
      </c>
      <c r="P29" s="62" t="s">
        <v>32</v>
      </c>
      <c r="Q29" s="62" t="s">
        <v>31</v>
      </c>
      <c r="R29" s="86">
        <v>0</v>
      </c>
      <c r="S29" s="86">
        <v>0</v>
      </c>
      <c r="T29" s="86">
        <v>0</v>
      </c>
      <c r="U29" s="86">
        <v>1</v>
      </c>
      <c r="W29" s="100"/>
      <c r="Y29" s="94"/>
      <c r="Z29" s="100"/>
    </row>
    <row r="30" spans="1:26" ht="12">
      <c r="A30" s="62" t="str">
        <f>P30&amp;" 5 (n="&amp;VLOOKUP(P30,$P$3:$U$30,6,FALSE)&amp;")"</f>
        <v>Balfour 5 (n=0)</v>
      </c>
      <c r="B30" s="63">
        <f t="shared" si="1"/>
        <v>0</v>
      </c>
      <c r="C30" s="63">
        <f t="shared" si="2"/>
        <v>1E-8</v>
      </c>
      <c r="D30" s="64">
        <f>50</f>
        <v>50</v>
      </c>
      <c r="E30" s="64">
        <f>80</f>
        <v>80</v>
      </c>
      <c r="F30" s="144">
        <f t="shared" si="14"/>
        <v>0</v>
      </c>
      <c r="G30" s="64">
        <f t="shared" si="15"/>
        <v>43</v>
      </c>
      <c r="H30" s="64" t="str">
        <f t="shared" si="5"/>
        <v>-</v>
      </c>
      <c r="I30" s="64" t="str">
        <f t="shared" si="6"/>
        <v>-</v>
      </c>
      <c r="J30" s="75" t="str">
        <f t="shared" si="16"/>
        <v>0 - 43</v>
      </c>
      <c r="K30" s="76" t="e">
        <f t="shared" si="8"/>
        <v>#DIV/0!</v>
      </c>
      <c r="L30" s="77">
        <f t="shared" si="9"/>
        <v>1E-8</v>
      </c>
      <c r="M30" s="78" t="e">
        <f t="shared" si="10"/>
        <v>#DIV/0!</v>
      </c>
      <c r="N30" s="78" t="e">
        <f t="shared" si="11"/>
        <v>#DIV/0!</v>
      </c>
      <c r="O30" s="79" t="str">
        <f t="shared" si="12"/>
        <v/>
      </c>
      <c r="P30" s="62" t="s">
        <v>88</v>
      </c>
      <c r="Q30" s="62" t="s">
        <v>87</v>
      </c>
      <c r="R30" s="86">
        <v>0</v>
      </c>
      <c r="S30" s="86">
        <v>5</v>
      </c>
      <c r="T30" s="86">
        <v>0</v>
      </c>
      <c r="U30" s="86">
        <v>0</v>
      </c>
      <c r="W30" s="100"/>
      <c r="Y30" s="94"/>
      <c r="Z30" s="100"/>
    </row>
    <row r="33" spans="16:24" ht="15">
      <c r="P33"/>
      <c r="Q33"/>
      <c r="R33"/>
      <c r="S33"/>
      <c r="T33"/>
      <c r="U33"/>
      <c r="V33"/>
      <c r="W33"/>
      <c r="X33"/>
    </row>
    <row r="34" spans="16:24" ht="15">
      <c r="P34"/>
      <c r="Q34"/>
      <c r="R34"/>
      <c r="S34"/>
      <c r="T34"/>
      <c r="U34"/>
      <c r="V34"/>
      <c r="W34"/>
      <c r="X34"/>
    </row>
    <row r="35" spans="16:24" ht="15">
      <c r="P35"/>
      <c r="Q35"/>
      <c r="R35"/>
      <c r="S35"/>
      <c r="T35"/>
      <c r="U35"/>
      <c r="V35"/>
      <c r="W35"/>
      <c r="X35"/>
    </row>
    <row r="36" spans="16:24" ht="15">
      <c r="P36"/>
      <c r="Q36"/>
      <c r="R36"/>
      <c r="S36"/>
      <c r="T36"/>
      <c r="U36"/>
      <c r="V36"/>
      <c r="W36"/>
      <c r="X36"/>
    </row>
    <row r="37" spans="16:24" ht="15">
      <c r="P37"/>
      <c r="Q37"/>
      <c r="R37"/>
      <c r="S37"/>
      <c r="T37"/>
      <c r="U37"/>
      <c r="V37"/>
      <c r="W37"/>
      <c r="X37"/>
    </row>
    <row r="38" spans="16:24" ht="15">
      <c r="P38"/>
      <c r="Q38"/>
      <c r="R38"/>
      <c r="S38"/>
      <c r="T38"/>
      <c r="U38"/>
      <c r="V38"/>
      <c r="W38"/>
      <c r="X38"/>
    </row>
    <row r="39" spans="16:24" ht="15">
      <c r="P39"/>
      <c r="Q39"/>
      <c r="R39"/>
      <c r="S39"/>
      <c r="T39"/>
      <c r="U39"/>
      <c r="V39"/>
      <c r="W39"/>
      <c r="X39"/>
    </row>
    <row r="40" spans="16:24" ht="15">
      <c r="P40"/>
      <c r="Q40"/>
      <c r="R40"/>
      <c r="S40"/>
      <c r="T40"/>
      <c r="U40"/>
      <c r="V40"/>
      <c r="W40"/>
      <c r="X40"/>
    </row>
    <row r="41" spans="16:24" ht="15">
      <c r="P41"/>
      <c r="Q41"/>
      <c r="R41"/>
      <c r="S41"/>
      <c r="T41"/>
      <c r="U41"/>
      <c r="V41"/>
      <c r="W41"/>
      <c r="X41"/>
    </row>
    <row r="42" spans="16:24" ht="15">
      <c r="P42"/>
      <c r="Q42"/>
      <c r="R42"/>
      <c r="S42"/>
      <c r="T42"/>
      <c r="U42"/>
      <c r="V42"/>
      <c r="W42"/>
      <c r="X42"/>
    </row>
    <row r="43" spans="16:24" ht="15">
      <c r="P43"/>
      <c r="Q43"/>
      <c r="R43"/>
      <c r="S43"/>
      <c r="T43"/>
      <c r="U43"/>
      <c r="V43"/>
      <c r="W43"/>
      <c r="X43"/>
    </row>
    <row r="44" spans="16:24" ht="15">
      <c r="P44"/>
      <c r="Q44"/>
      <c r="R44"/>
      <c r="S44"/>
      <c r="T44"/>
      <c r="U44"/>
      <c r="V44"/>
      <c r="W44"/>
      <c r="X44"/>
    </row>
    <row r="45" spans="16:24" ht="15">
      <c r="P45"/>
      <c r="Q45"/>
      <c r="R45"/>
      <c r="S45"/>
      <c r="T45"/>
      <c r="U45"/>
      <c r="V45"/>
      <c r="W45"/>
      <c r="X45"/>
    </row>
    <row r="46" spans="16:24" ht="15">
      <c r="P46"/>
      <c r="Q46"/>
      <c r="R46"/>
      <c r="S46"/>
      <c r="T46"/>
      <c r="U46"/>
      <c r="V46"/>
      <c r="W46"/>
      <c r="X46"/>
    </row>
    <row r="47" spans="16:24" ht="15">
      <c r="P47"/>
      <c r="Q47"/>
      <c r="R47"/>
      <c r="S47"/>
      <c r="T47"/>
      <c r="U47"/>
      <c r="V47"/>
      <c r="W47"/>
      <c r="X47"/>
    </row>
    <row r="48" spans="16:24" ht="15">
      <c r="P48"/>
      <c r="Q48"/>
      <c r="R48"/>
      <c r="S48"/>
      <c r="T48"/>
      <c r="U48"/>
      <c r="V48"/>
      <c r="W48"/>
      <c r="X48"/>
    </row>
    <row r="49" spans="16:24" ht="15">
      <c r="P49"/>
      <c r="Q49"/>
      <c r="R49"/>
      <c r="S49"/>
      <c r="T49"/>
      <c r="U49"/>
      <c r="V49"/>
      <c r="W49"/>
      <c r="X49"/>
    </row>
    <row r="50" spans="16:24" ht="15">
      <c r="P50"/>
      <c r="Q50"/>
      <c r="R50"/>
      <c r="S50"/>
      <c r="T50"/>
      <c r="U50"/>
      <c r="V50"/>
      <c r="W50"/>
      <c r="X50"/>
    </row>
    <row r="51" spans="16:24" ht="15">
      <c r="P51"/>
      <c r="Q51"/>
      <c r="R51"/>
      <c r="S51"/>
      <c r="T51"/>
      <c r="U51"/>
      <c r="V51"/>
      <c r="W51"/>
      <c r="X51"/>
    </row>
    <row r="52" spans="16:24" ht="15">
      <c r="P52"/>
      <c r="Q52"/>
      <c r="R52"/>
      <c r="S52"/>
      <c r="T52"/>
      <c r="U52"/>
      <c r="V52"/>
      <c r="W52"/>
      <c r="X52"/>
    </row>
    <row r="53" spans="16:24" ht="15">
      <c r="P53"/>
      <c r="Q53"/>
      <c r="R53"/>
      <c r="S53"/>
      <c r="T53"/>
      <c r="U53"/>
      <c r="V53"/>
      <c r="W53"/>
      <c r="X53"/>
    </row>
    <row r="54" spans="16:24" ht="15">
      <c r="P54"/>
      <c r="Q54"/>
      <c r="R54"/>
      <c r="S54"/>
      <c r="T54"/>
      <c r="U54"/>
      <c r="V54"/>
      <c r="W54"/>
      <c r="X54"/>
    </row>
    <row r="55" spans="16:24" ht="15">
      <c r="P55"/>
      <c r="Q55"/>
      <c r="R55"/>
      <c r="S55"/>
      <c r="T55"/>
      <c r="U55"/>
      <c r="V55"/>
      <c r="W55"/>
      <c r="X55"/>
    </row>
    <row r="56" spans="16:24" ht="15">
      <c r="P56"/>
      <c r="Q56"/>
      <c r="R56"/>
      <c r="S56"/>
      <c r="T56"/>
      <c r="U56"/>
      <c r="V56"/>
      <c r="W56"/>
      <c r="X56"/>
    </row>
    <row r="57" spans="16:24" ht="15">
      <c r="P57"/>
      <c r="Q57"/>
      <c r="R57"/>
      <c r="S57"/>
      <c r="T57"/>
      <c r="U57"/>
      <c r="V57"/>
      <c r="W57"/>
      <c r="X57"/>
    </row>
    <row r="58" spans="16:24" ht="15">
      <c r="P58"/>
      <c r="Q58"/>
      <c r="R58"/>
      <c r="S58"/>
      <c r="T58"/>
      <c r="U58"/>
      <c r="V58"/>
      <c r="W58"/>
      <c r="X58"/>
    </row>
    <row r="59" spans="16:24" ht="15">
      <c r="P59"/>
      <c r="Q59"/>
      <c r="R59"/>
      <c r="S59"/>
      <c r="T59"/>
      <c r="U59"/>
      <c r="V59"/>
      <c r="W59"/>
      <c r="X59"/>
    </row>
    <row r="60" spans="16:24" ht="15">
      <c r="P60"/>
      <c r="Q60"/>
      <c r="R60"/>
      <c r="S60"/>
      <c r="T60"/>
      <c r="U60"/>
      <c r="V60"/>
      <c r="W60"/>
      <c r="X60"/>
    </row>
  </sheetData>
  <sheetProtection password="B8D9" sheet="1" objects="1" scenarios="1"/>
  <mergeCells count="7">
    <mergeCell ref="A1:A2"/>
    <mergeCell ref="B1:I1"/>
    <mergeCell ref="P1:Q1"/>
    <mergeCell ref="R1:S1"/>
    <mergeCell ref="T1:U1"/>
    <mergeCell ref="F2:G2"/>
    <mergeCell ref="H2:I2"/>
  </mergeCells>
  <pageMargins left="0.70866141732283472" right="0.70866141732283472" top="0.74803149606299213" bottom="0.74803149606299213" header="0.31496062992125984" footer="0.31496062992125984"/>
  <pageSetup paperSize="9" scale="49" orientation="landscape" r:id="rId1"/>
  <headerFooter>
    <oddFooter>&amp;L&amp;8Scottish Stroke Care Audit 2018 National Report
Stroke Services in Scottish Hospitals, Data relating to 2017&amp;R&amp;8© NHS National Services Scotland/Crown Copyright</oddFooter>
  </headerFooter>
</worksheet>
</file>

<file path=xl/worksheets/sheet7.xml><?xml version="1.0" encoding="utf-8"?>
<worksheet xmlns="http://schemas.openxmlformats.org/spreadsheetml/2006/main" xmlns:r="http://schemas.openxmlformats.org/officeDocument/2006/relationships">
  <sheetPr codeName="Sheet7"/>
  <dimension ref="A1:D60"/>
  <sheetViews>
    <sheetView workbookViewId="0"/>
  </sheetViews>
  <sheetFormatPr defaultRowHeight="12.75"/>
  <cols>
    <col min="1" max="1" width="1.7109375" style="138" customWidth="1"/>
    <col min="2" max="2" width="50.7109375" style="138" customWidth="1"/>
    <col min="3" max="4" width="25.7109375" style="138" customWidth="1"/>
    <col min="5" max="16384" width="9.140625" style="138"/>
  </cols>
  <sheetData>
    <row r="1" spans="1:4">
      <c r="B1" s="2" t="s">
        <v>229</v>
      </c>
      <c r="C1" s="2"/>
      <c r="D1" s="2"/>
    </row>
    <row r="2" spans="1:4">
      <c r="B2" s="73"/>
      <c r="C2" s="30"/>
      <c r="D2" s="30"/>
    </row>
    <row r="3" spans="1:4" ht="13.5" thickBot="1">
      <c r="B3" s="89" t="s">
        <v>30</v>
      </c>
      <c r="C3" s="31">
        <v>2013</v>
      </c>
      <c r="D3" s="31">
        <v>2012</v>
      </c>
    </row>
    <row r="4" spans="1:4" ht="24.95" customHeight="1">
      <c r="B4" s="224" t="s">
        <v>12</v>
      </c>
      <c r="C4" s="226" t="s">
        <v>146</v>
      </c>
      <c r="D4" s="228" t="s">
        <v>156</v>
      </c>
    </row>
    <row r="5" spans="1:4" ht="39.950000000000003" customHeight="1" thickBot="1">
      <c r="B5" s="225"/>
      <c r="C5" s="227"/>
      <c r="D5" s="229"/>
    </row>
    <row r="6" spans="1:4" ht="13.5" thickBot="1">
      <c r="A6" s="7" t="s">
        <v>103</v>
      </c>
      <c r="B6" s="32" t="s">
        <v>120</v>
      </c>
      <c r="C6" s="33">
        <f>SUM(C7,C10,C12,C15,C17,C19,C22,C27,C32,C36,C40,C42,C44,C47)</f>
        <v>915</v>
      </c>
      <c r="D6" s="34">
        <f>SUM(D7,D10,D12,D15,D17,D19,D22,D27,D32,D36,D40,D42,D44,D47)</f>
        <v>1046</v>
      </c>
    </row>
    <row r="7" spans="1:4">
      <c r="A7" s="7" t="s">
        <v>20</v>
      </c>
      <c r="B7" s="35" t="s">
        <v>20</v>
      </c>
      <c r="C7" s="36">
        <v>69</v>
      </c>
      <c r="D7" s="37">
        <v>83</v>
      </c>
    </row>
    <row r="8" spans="1:4">
      <c r="A8" s="7" t="s">
        <v>31</v>
      </c>
      <c r="B8" s="145" t="s">
        <v>31</v>
      </c>
      <c r="C8" s="146">
        <v>0</v>
      </c>
      <c r="D8" s="147">
        <v>1</v>
      </c>
    </row>
    <row r="9" spans="1:4" ht="13.5" thickBot="1">
      <c r="A9" s="7" t="s">
        <v>33</v>
      </c>
      <c r="B9" s="148" t="s">
        <v>35</v>
      </c>
      <c r="C9" s="149">
        <v>69</v>
      </c>
      <c r="D9" s="150">
        <v>82</v>
      </c>
    </row>
    <row r="10" spans="1:4">
      <c r="A10" s="7" t="s">
        <v>15</v>
      </c>
      <c r="B10" s="35" t="s">
        <v>15</v>
      </c>
      <c r="C10" s="36">
        <v>9</v>
      </c>
      <c r="D10" s="37">
        <v>15</v>
      </c>
    </row>
    <row r="11" spans="1:4" ht="13.5" thickBot="1">
      <c r="A11" s="7" t="s">
        <v>36</v>
      </c>
      <c r="B11" s="151" t="s">
        <v>37</v>
      </c>
      <c r="C11" s="152">
        <v>9</v>
      </c>
      <c r="D11" s="153">
        <v>15</v>
      </c>
    </row>
    <row r="12" spans="1:4">
      <c r="A12" s="7" t="s">
        <v>18</v>
      </c>
      <c r="B12" s="35" t="s">
        <v>18</v>
      </c>
      <c r="C12" s="36">
        <v>32</v>
      </c>
      <c r="D12" s="37">
        <v>23</v>
      </c>
    </row>
    <row r="13" spans="1:4">
      <c r="A13" s="7" t="s">
        <v>38</v>
      </c>
      <c r="B13" s="154" t="s">
        <v>40</v>
      </c>
      <c r="C13" s="146">
        <v>25</v>
      </c>
      <c r="D13" s="147">
        <v>17</v>
      </c>
    </row>
    <row r="14" spans="1:4" ht="13.5" thickBot="1">
      <c r="A14" s="7" t="s">
        <v>41</v>
      </c>
      <c r="B14" s="148" t="s">
        <v>43</v>
      </c>
      <c r="C14" s="149">
        <v>7</v>
      </c>
      <c r="D14" s="150">
        <v>6</v>
      </c>
    </row>
    <row r="15" spans="1:4">
      <c r="A15" s="7" t="s">
        <v>17</v>
      </c>
      <c r="B15" s="35" t="s">
        <v>17</v>
      </c>
      <c r="C15" s="36">
        <v>75</v>
      </c>
      <c r="D15" s="37">
        <v>63</v>
      </c>
    </row>
    <row r="16" spans="1:4" ht="13.5" thickBot="1">
      <c r="A16" s="7" t="s">
        <v>122</v>
      </c>
      <c r="B16" s="148" t="s">
        <v>44</v>
      </c>
      <c r="C16" s="149">
        <v>75</v>
      </c>
      <c r="D16" s="150">
        <v>63</v>
      </c>
    </row>
    <row r="17" spans="1:4">
      <c r="A17" s="7" t="s">
        <v>22</v>
      </c>
      <c r="B17" s="35" t="s">
        <v>22</v>
      </c>
      <c r="C17" s="36">
        <v>55</v>
      </c>
      <c r="D17" s="37">
        <v>46</v>
      </c>
    </row>
    <row r="18" spans="1:4" ht="13.5" thickBot="1">
      <c r="A18" s="7" t="s">
        <v>111</v>
      </c>
      <c r="B18" s="155" t="s">
        <v>46</v>
      </c>
      <c r="C18" s="156">
        <v>55</v>
      </c>
      <c r="D18" s="157">
        <v>46</v>
      </c>
    </row>
    <row r="19" spans="1:4">
      <c r="A19" s="7" t="s">
        <v>21</v>
      </c>
      <c r="B19" s="35" t="s">
        <v>21</v>
      </c>
      <c r="C19" s="36">
        <v>143</v>
      </c>
      <c r="D19" s="37">
        <v>153</v>
      </c>
    </row>
    <row r="20" spans="1:4">
      <c r="A20" s="7" t="s">
        <v>47</v>
      </c>
      <c r="B20" s="145" t="s">
        <v>48</v>
      </c>
      <c r="C20" s="146">
        <v>121</v>
      </c>
      <c r="D20" s="147">
        <v>127</v>
      </c>
    </row>
    <row r="21" spans="1:4" ht="13.5" thickBot="1">
      <c r="A21" s="7" t="s">
        <v>49</v>
      </c>
      <c r="B21" s="148" t="s">
        <v>51</v>
      </c>
      <c r="C21" s="149">
        <v>22</v>
      </c>
      <c r="D21" s="150">
        <v>26</v>
      </c>
    </row>
    <row r="22" spans="1:4">
      <c r="A22" s="7" t="s">
        <v>27</v>
      </c>
      <c r="B22" s="35" t="s">
        <v>27</v>
      </c>
      <c r="C22" s="36">
        <v>205</v>
      </c>
      <c r="D22" s="37">
        <v>222</v>
      </c>
    </row>
    <row r="23" spans="1:4">
      <c r="A23" s="7" t="s">
        <v>52</v>
      </c>
      <c r="B23" s="158" t="s">
        <v>53</v>
      </c>
      <c r="C23" s="159">
        <v>18</v>
      </c>
      <c r="D23" s="160">
        <v>22</v>
      </c>
    </row>
    <row r="24" spans="1:4">
      <c r="A24" s="7" t="s">
        <v>54</v>
      </c>
      <c r="B24" s="158" t="s">
        <v>55</v>
      </c>
      <c r="C24" s="159" t="s">
        <v>127</v>
      </c>
      <c r="D24" s="160" t="s">
        <v>127</v>
      </c>
    </row>
    <row r="25" spans="1:4">
      <c r="A25" s="7" t="s">
        <v>132</v>
      </c>
      <c r="B25" s="158" t="s">
        <v>133</v>
      </c>
      <c r="C25" s="159">
        <v>187</v>
      </c>
      <c r="D25" s="160">
        <v>199</v>
      </c>
    </row>
    <row r="26" spans="1:4" ht="13.5" thickBot="1">
      <c r="A26" s="7" t="s">
        <v>56</v>
      </c>
      <c r="B26" s="158" t="s">
        <v>57</v>
      </c>
      <c r="C26" s="159">
        <v>0</v>
      </c>
      <c r="D26" s="160">
        <v>1</v>
      </c>
    </row>
    <row r="27" spans="1:4">
      <c r="A27" s="7" t="s">
        <v>23</v>
      </c>
      <c r="B27" s="35" t="s">
        <v>23</v>
      </c>
      <c r="C27" s="36">
        <v>34</v>
      </c>
      <c r="D27" s="37">
        <v>46</v>
      </c>
    </row>
    <row r="28" spans="1:4">
      <c r="A28" s="7" t="s">
        <v>58</v>
      </c>
      <c r="B28" s="158" t="s">
        <v>60</v>
      </c>
      <c r="C28" s="159">
        <v>2</v>
      </c>
      <c r="D28" s="160">
        <v>6</v>
      </c>
    </row>
    <row r="29" spans="1:4">
      <c r="A29" s="7" t="s">
        <v>61</v>
      </c>
      <c r="B29" s="158" t="s">
        <v>63</v>
      </c>
      <c r="C29" s="159">
        <v>5</v>
      </c>
      <c r="D29" s="160">
        <v>10</v>
      </c>
    </row>
    <row r="30" spans="1:4">
      <c r="A30" s="7" t="s">
        <v>64</v>
      </c>
      <c r="B30" s="158" t="s">
        <v>66</v>
      </c>
      <c r="C30" s="159">
        <v>9</v>
      </c>
      <c r="D30" s="160">
        <v>5</v>
      </c>
    </row>
    <row r="31" spans="1:4" ht="13.5" thickBot="1">
      <c r="A31" s="7" t="s">
        <v>67</v>
      </c>
      <c r="B31" s="155" t="s">
        <v>69</v>
      </c>
      <c r="C31" s="156">
        <v>18</v>
      </c>
      <c r="D31" s="157">
        <v>25</v>
      </c>
    </row>
    <row r="32" spans="1:4">
      <c r="A32" s="7" t="s">
        <v>16</v>
      </c>
      <c r="B32" s="35" t="s">
        <v>16</v>
      </c>
      <c r="C32" s="36">
        <v>79</v>
      </c>
      <c r="D32" s="37">
        <v>125</v>
      </c>
    </row>
    <row r="33" spans="1:4">
      <c r="A33" s="7" t="s">
        <v>70</v>
      </c>
      <c r="B33" s="145" t="s">
        <v>72</v>
      </c>
      <c r="C33" s="146">
        <v>24</v>
      </c>
      <c r="D33" s="147">
        <v>34</v>
      </c>
    </row>
    <row r="34" spans="1:4">
      <c r="A34" s="7" t="s">
        <v>73</v>
      </c>
      <c r="B34" s="158" t="s">
        <v>140</v>
      </c>
      <c r="C34" s="159">
        <v>23</v>
      </c>
      <c r="D34" s="160">
        <v>40</v>
      </c>
    </row>
    <row r="35" spans="1:4" ht="13.5" thickBot="1">
      <c r="A35" s="7" t="s">
        <v>76</v>
      </c>
      <c r="B35" s="155" t="s">
        <v>76</v>
      </c>
      <c r="C35" s="156">
        <v>32</v>
      </c>
      <c r="D35" s="157">
        <v>51</v>
      </c>
    </row>
    <row r="36" spans="1:4">
      <c r="A36" s="7" t="s">
        <v>25</v>
      </c>
      <c r="B36" s="35" t="s">
        <v>25</v>
      </c>
      <c r="C36" s="36">
        <v>136</v>
      </c>
      <c r="D36" s="37">
        <v>160</v>
      </c>
    </row>
    <row r="37" spans="1:4">
      <c r="A37" s="7" t="s">
        <v>112</v>
      </c>
      <c r="B37" s="154" t="s">
        <v>80</v>
      </c>
      <c r="C37" s="146">
        <v>106</v>
      </c>
      <c r="D37" s="147">
        <v>123</v>
      </c>
    </row>
    <row r="38" spans="1:4">
      <c r="A38" s="7" t="s">
        <v>81</v>
      </c>
      <c r="B38" s="158" t="s">
        <v>83</v>
      </c>
      <c r="C38" s="159">
        <v>27</v>
      </c>
      <c r="D38" s="160">
        <v>34</v>
      </c>
    </row>
    <row r="39" spans="1:4" ht="13.5" thickBot="1">
      <c r="A39" s="7" t="s">
        <v>84</v>
      </c>
      <c r="B39" s="148" t="s">
        <v>86</v>
      </c>
      <c r="C39" s="149">
        <v>3</v>
      </c>
      <c r="D39" s="150">
        <v>3</v>
      </c>
    </row>
    <row r="40" spans="1:4">
      <c r="A40" s="7" t="s">
        <v>28</v>
      </c>
      <c r="B40" s="38" t="s">
        <v>28</v>
      </c>
      <c r="C40" s="39">
        <v>5</v>
      </c>
      <c r="D40" s="40">
        <v>0</v>
      </c>
    </row>
    <row r="41" spans="1:4" ht="13.5" thickBot="1">
      <c r="A41" s="7" t="s">
        <v>87</v>
      </c>
      <c r="B41" s="151" t="s">
        <v>89</v>
      </c>
      <c r="C41" s="152">
        <v>5</v>
      </c>
      <c r="D41" s="153">
        <v>0</v>
      </c>
    </row>
    <row r="42" spans="1:4">
      <c r="A42" s="7" t="s">
        <v>26</v>
      </c>
      <c r="B42" s="35" t="s">
        <v>26</v>
      </c>
      <c r="C42" s="36">
        <v>2</v>
      </c>
      <c r="D42" s="37">
        <v>1</v>
      </c>
    </row>
    <row r="43" spans="1:4" ht="13.5" thickBot="1">
      <c r="A43" s="7" t="s">
        <v>90</v>
      </c>
      <c r="B43" s="155" t="s">
        <v>92</v>
      </c>
      <c r="C43" s="161">
        <v>2</v>
      </c>
      <c r="D43" s="162">
        <v>1</v>
      </c>
    </row>
    <row r="44" spans="1:4">
      <c r="A44" s="7" t="s">
        <v>19</v>
      </c>
      <c r="B44" s="35" t="s">
        <v>19</v>
      </c>
      <c r="C44" s="36">
        <v>68</v>
      </c>
      <c r="D44" s="37">
        <v>96</v>
      </c>
    </row>
    <row r="45" spans="1:4">
      <c r="A45" s="7" t="s">
        <v>93</v>
      </c>
      <c r="B45" s="145" t="s">
        <v>95</v>
      </c>
      <c r="C45" s="146">
        <v>44</v>
      </c>
      <c r="D45" s="147">
        <v>63</v>
      </c>
    </row>
    <row r="46" spans="1:4" ht="13.5" thickBot="1">
      <c r="A46" s="7" t="s">
        <v>96</v>
      </c>
      <c r="B46" s="145" t="s">
        <v>98</v>
      </c>
      <c r="C46" s="146">
        <v>24</v>
      </c>
      <c r="D46" s="147">
        <v>33</v>
      </c>
    </row>
    <row r="47" spans="1:4">
      <c r="A47" s="7" t="s">
        <v>24</v>
      </c>
      <c r="B47" s="35" t="s">
        <v>24</v>
      </c>
      <c r="C47" s="41">
        <v>3</v>
      </c>
      <c r="D47" s="42">
        <v>13</v>
      </c>
    </row>
    <row r="48" spans="1:4">
      <c r="A48" s="7" t="s">
        <v>99</v>
      </c>
      <c r="B48" s="145" t="s">
        <v>100</v>
      </c>
      <c r="C48" s="146" t="s">
        <v>127</v>
      </c>
      <c r="D48" s="147" t="s">
        <v>127</v>
      </c>
    </row>
    <row r="49" spans="1:4" ht="13.5" thickBot="1">
      <c r="A49" s="7" t="s">
        <v>101</v>
      </c>
      <c r="B49" s="155" t="s">
        <v>102</v>
      </c>
      <c r="C49" s="156">
        <v>3</v>
      </c>
      <c r="D49" s="157">
        <v>13</v>
      </c>
    </row>
    <row r="50" spans="1:4">
      <c r="B50" s="43"/>
    </row>
    <row r="51" spans="1:4">
      <c r="B51" s="110" t="s">
        <v>230</v>
      </c>
      <c r="C51" s="137"/>
      <c r="D51" s="137"/>
    </row>
    <row r="52" spans="1:4">
      <c r="B52" s="223" t="s">
        <v>233</v>
      </c>
      <c r="C52" s="223"/>
      <c r="D52" s="223"/>
    </row>
    <row r="53" spans="1:4">
      <c r="B53" s="223"/>
      <c r="C53" s="223"/>
      <c r="D53" s="223"/>
    </row>
    <row r="54" spans="1:4" ht="12.75" customHeight="1">
      <c r="B54" s="223" t="s">
        <v>141</v>
      </c>
      <c r="C54" s="223"/>
      <c r="D54" s="223"/>
    </row>
    <row r="55" spans="1:4">
      <c r="B55" s="223"/>
      <c r="C55" s="223"/>
      <c r="D55" s="223"/>
    </row>
    <row r="56" spans="1:4">
      <c r="B56" s="223"/>
      <c r="C56" s="223"/>
      <c r="D56" s="223"/>
    </row>
    <row r="57" spans="1:4" ht="12.75" customHeight="1">
      <c r="B57" s="44" t="s">
        <v>3</v>
      </c>
      <c r="C57" s="163"/>
      <c r="D57" s="163"/>
    </row>
    <row r="58" spans="1:4" ht="12.75" customHeight="1">
      <c r="B58" s="223"/>
      <c r="C58" s="223"/>
      <c r="D58" s="223"/>
    </row>
    <row r="59" spans="1:4">
      <c r="B59" s="223"/>
      <c r="C59" s="223"/>
      <c r="D59" s="223"/>
    </row>
    <row r="60" spans="1:4">
      <c r="B60" s="223"/>
      <c r="C60" s="223"/>
      <c r="D60" s="223"/>
    </row>
  </sheetData>
  <sheetProtection password="B8D9" sheet="1" objects="1" scenarios="1"/>
  <mergeCells count="6">
    <mergeCell ref="B58:D60"/>
    <mergeCell ref="B4:B5"/>
    <mergeCell ref="C4:C5"/>
    <mergeCell ref="D4:D5"/>
    <mergeCell ref="B52:D53"/>
    <mergeCell ref="B54:D56"/>
  </mergeCells>
  <hyperlinks>
    <hyperlink ref="B3" location="'Section 6 List of Tables Charts'!A1" display="return to List of Tables &amp; Charts"/>
  </hyperlinks>
  <printOptions horizontalCentered="1"/>
  <pageMargins left="0" right="0" top="0.39370078740157483" bottom="0.74803149606299213" header="0.15748031496062992" footer="0.19685039370078741"/>
  <pageSetup paperSize="9" scale="75" orientation="portrait" r:id="rId1"/>
  <headerFooter alignWithMargins="0">
    <oddFooter>&amp;L&amp;8Scottish Stroke Care Audit 2018 National Report
Stroke Services in Scottish Hospitals, Data relating to 2017&amp;R&amp;8© NHS National Services Scotland/Crown Copyright</oddFooter>
  </headerFooter>
</worksheet>
</file>

<file path=xl/worksheets/sheet8.xml><?xml version="1.0" encoding="utf-8"?>
<worksheet xmlns="http://schemas.openxmlformats.org/spreadsheetml/2006/main" xmlns:r="http://schemas.openxmlformats.org/officeDocument/2006/relationships">
  <sheetPr codeName="Sheet8"/>
  <dimension ref="B1:M37"/>
  <sheetViews>
    <sheetView workbookViewId="0"/>
  </sheetViews>
  <sheetFormatPr defaultRowHeight="12.75"/>
  <cols>
    <col min="1" max="1" width="1.7109375" style="111" customWidth="1"/>
    <col min="2" max="2" width="20.7109375" style="111" customWidth="1"/>
    <col min="3" max="9" width="9.7109375" style="111" customWidth="1"/>
    <col min="10" max="10" width="9.140625" style="111"/>
    <col min="11" max="16" width="6.7109375" style="111" customWidth="1"/>
    <col min="17" max="16384" width="9.140625" style="111"/>
  </cols>
  <sheetData>
    <row r="1" spans="2:13" s="109" customFormat="1" ht="12.75" customHeight="1">
      <c r="B1" s="231" t="s">
        <v>231</v>
      </c>
      <c r="C1" s="231"/>
      <c r="D1" s="231"/>
      <c r="E1" s="231"/>
      <c r="F1" s="231"/>
      <c r="G1" s="231"/>
      <c r="H1" s="231"/>
      <c r="I1" s="231"/>
      <c r="J1" s="91"/>
    </row>
    <row r="2" spans="2:13">
      <c r="B2" s="231"/>
      <c r="C2" s="231"/>
      <c r="D2" s="231"/>
      <c r="E2" s="231"/>
      <c r="F2" s="231"/>
      <c r="G2" s="231"/>
      <c r="H2" s="231"/>
      <c r="I2" s="231"/>
    </row>
    <row r="4" spans="2:13">
      <c r="B4" s="232" t="s">
        <v>30</v>
      </c>
      <c r="C4" s="232"/>
    </row>
    <row r="5" spans="2:13" ht="15" customHeight="1">
      <c r="B5" s="233" t="s">
        <v>162</v>
      </c>
      <c r="C5" s="235" t="s">
        <v>163</v>
      </c>
      <c r="D5" s="236"/>
      <c r="E5" s="236"/>
      <c r="F5" s="236"/>
      <c r="G5" s="236"/>
      <c r="H5" s="236"/>
      <c r="I5" s="237"/>
    </row>
    <row r="6" spans="2:13">
      <c r="B6" s="234"/>
      <c r="C6" s="112" t="s">
        <v>164</v>
      </c>
      <c r="D6" s="113" t="s">
        <v>165</v>
      </c>
      <c r="E6" s="113" t="s">
        <v>166</v>
      </c>
      <c r="F6" s="113" t="s">
        <v>167</v>
      </c>
      <c r="G6" s="113" t="s">
        <v>168</v>
      </c>
      <c r="H6" s="113" t="s">
        <v>169</v>
      </c>
      <c r="I6" s="114" t="s">
        <v>170</v>
      </c>
    </row>
    <row r="7" spans="2:13">
      <c r="B7" s="115" t="s">
        <v>171</v>
      </c>
      <c r="C7" s="116">
        <v>28</v>
      </c>
      <c r="D7" s="116">
        <v>24</v>
      </c>
      <c r="E7" s="116">
        <v>22</v>
      </c>
      <c r="F7" s="116">
        <v>25</v>
      </c>
      <c r="G7" s="116">
        <v>17</v>
      </c>
      <c r="H7" s="116">
        <v>12</v>
      </c>
      <c r="I7" s="116">
        <v>27</v>
      </c>
    </row>
    <row r="8" spans="2:13">
      <c r="B8" s="115" t="s">
        <v>172</v>
      </c>
      <c r="C8" s="116">
        <v>14</v>
      </c>
      <c r="D8" s="116">
        <v>21</v>
      </c>
      <c r="E8" s="116">
        <v>19</v>
      </c>
      <c r="F8" s="116">
        <v>15</v>
      </c>
      <c r="G8" s="116">
        <v>21</v>
      </c>
      <c r="H8" s="116">
        <v>18</v>
      </c>
      <c r="I8" s="116">
        <v>19</v>
      </c>
      <c r="K8" s="111" t="s">
        <v>159</v>
      </c>
    </row>
    <row r="9" spans="2:13">
      <c r="B9" s="115" t="s">
        <v>173</v>
      </c>
      <c r="C9" s="116">
        <v>10</v>
      </c>
      <c r="D9" s="116">
        <v>10</v>
      </c>
      <c r="E9" s="116">
        <v>19</v>
      </c>
      <c r="F9" s="116">
        <v>9</v>
      </c>
      <c r="G9" s="116">
        <v>16</v>
      </c>
      <c r="H9" s="116">
        <v>6</v>
      </c>
      <c r="I9" s="116">
        <v>14</v>
      </c>
    </row>
    <row r="10" spans="2:13">
      <c r="B10" s="115" t="s">
        <v>174</v>
      </c>
      <c r="C10" s="116">
        <v>16</v>
      </c>
      <c r="D10" s="116">
        <v>12</v>
      </c>
      <c r="E10" s="116">
        <v>16</v>
      </c>
      <c r="F10" s="116">
        <v>8</v>
      </c>
      <c r="G10" s="116">
        <v>16</v>
      </c>
      <c r="H10" s="116">
        <v>15</v>
      </c>
      <c r="I10" s="116">
        <v>17</v>
      </c>
      <c r="K10" s="111" t="s">
        <v>157</v>
      </c>
      <c r="M10" s="117" t="s">
        <v>158</v>
      </c>
    </row>
    <row r="11" spans="2:13">
      <c r="B11" s="115" t="s">
        <v>175</v>
      </c>
      <c r="C11" s="116">
        <v>15</v>
      </c>
      <c r="D11" s="116">
        <v>20</v>
      </c>
      <c r="E11" s="116">
        <v>14</v>
      </c>
      <c r="F11" s="116">
        <v>15</v>
      </c>
      <c r="G11" s="116">
        <v>17</v>
      </c>
      <c r="H11" s="116">
        <v>10</v>
      </c>
      <c r="I11" s="116">
        <v>19</v>
      </c>
      <c r="K11" s="118"/>
      <c r="L11" s="119"/>
      <c r="M11" s="120"/>
    </row>
    <row r="12" spans="2:13">
      <c r="B12" s="115" t="s">
        <v>176</v>
      </c>
      <c r="C12" s="116">
        <v>9</v>
      </c>
      <c r="D12" s="116">
        <v>15</v>
      </c>
      <c r="E12" s="116">
        <v>12</v>
      </c>
      <c r="F12" s="116">
        <v>9</v>
      </c>
      <c r="G12" s="116">
        <v>14</v>
      </c>
      <c r="H12" s="116">
        <v>16</v>
      </c>
      <c r="I12" s="116">
        <v>16</v>
      </c>
    </row>
    <row r="13" spans="2:13">
      <c r="B13" s="115" t="s">
        <v>177</v>
      </c>
      <c r="C13" s="116">
        <v>22</v>
      </c>
      <c r="D13" s="116">
        <v>19</v>
      </c>
      <c r="E13" s="116">
        <v>22</v>
      </c>
      <c r="F13" s="116">
        <v>21</v>
      </c>
      <c r="G13" s="116">
        <v>21</v>
      </c>
      <c r="H13" s="116">
        <v>20</v>
      </c>
      <c r="I13" s="116">
        <v>19</v>
      </c>
      <c r="K13" s="121"/>
      <c r="L13" s="122" t="s">
        <v>197</v>
      </c>
    </row>
    <row r="14" spans="2:13">
      <c r="B14" s="115" t="s">
        <v>178</v>
      </c>
      <c r="C14" s="116">
        <v>19</v>
      </c>
      <c r="D14" s="116">
        <v>34</v>
      </c>
      <c r="E14" s="116">
        <v>43</v>
      </c>
      <c r="F14" s="116">
        <v>32</v>
      </c>
      <c r="G14" s="116">
        <v>27</v>
      </c>
      <c r="H14" s="116">
        <v>29</v>
      </c>
      <c r="I14" s="116">
        <v>23</v>
      </c>
      <c r="K14" s="123"/>
      <c r="L14" s="122" t="s">
        <v>198</v>
      </c>
    </row>
    <row r="15" spans="2:13">
      <c r="B15" s="115" t="s">
        <v>179</v>
      </c>
      <c r="C15" s="116">
        <v>33</v>
      </c>
      <c r="D15" s="116">
        <v>52</v>
      </c>
      <c r="E15" s="116">
        <v>51</v>
      </c>
      <c r="F15" s="116">
        <v>45</v>
      </c>
      <c r="G15" s="116">
        <v>39</v>
      </c>
      <c r="H15" s="116">
        <v>50</v>
      </c>
      <c r="I15" s="116">
        <v>43</v>
      </c>
      <c r="K15" s="124"/>
      <c r="L15" s="122" t="s">
        <v>199</v>
      </c>
    </row>
    <row r="16" spans="2:13">
      <c r="B16" s="115" t="s">
        <v>180</v>
      </c>
      <c r="C16" s="116">
        <v>74</v>
      </c>
      <c r="D16" s="116">
        <v>95</v>
      </c>
      <c r="E16" s="116">
        <v>86</v>
      </c>
      <c r="F16" s="116">
        <v>86</v>
      </c>
      <c r="G16" s="116">
        <v>91</v>
      </c>
      <c r="H16" s="116">
        <v>63</v>
      </c>
      <c r="I16" s="116">
        <v>79</v>
      </c>
      <c r="K16" s="125"/>
      <c r="L16" s="122" t="s">
        <v>200</v>
      </c>
    </row>
    <row r="17" spans="2:12">
      <c r="B17" s="115" t="s">
        <v>181</v>
      </c>
      <c r="C17" s="116">
        <v>94</v>
      </c>
      <c r="D17" s="116">
        <v>107</v>
      </c>
      <c r="E17" s="116">
        <v>89</v>
      </c>
      <c r="F17" s="116">
        <v>100</v>
      </c>
      <c r="G17" s="116">
        <v>108</v>
      </c>
      <c r="H17" s="116">
        <v>110</v>
      </c>
      <c r="I17" s="116">
        <v>79</v>
      </c>
      <c r="K17" s="126"/>
      <c r="L17" s="122" t="s">
        <v>201</v>
      </c>
    </row>
    <row r="18" spans="2:12">
      <c r="B18" s="115" t="s">
        <v>182</v>
      </c>
      <c r="C18" s="116">
        <v>114</v>
      </c>
      <c r="D18" s="116">
        <v>119</v>
      </c>
      <c r="E18" s="116">
        <v>95</v>
      </c>
      <c r="F18" s="116">
        <v>109</v>
      </c>
      <c r="G18" s="116">
        <v>94</v>
      </c>
      <c r="H18" s="116">
        <v>115</v>
      </c>
      <c r="I18" s="116">
        <v>98</v>
      </c>
      <c r="K18" s="127"/>
      <c r="L18" s="122" t="s">
        <v>202</v>
      </c>
    </row>
    <row r="19" spans="2:12">
      <c r="B19" s="115" t="s">
        <v>183</v>
      </c>
      <c r="C19" s="116">
        <v>87</v>
      </c>
      <c r="D19" s="116">
        <v>119</v>
      </c>
      <c r="E19" s="116">
        <v>102</v>
      </c>
      <c r="F19" s="116">
        <v>97</v>
      </c>
      <c r="G19" s="116">
        <v>83</v>
      </c>
      <c r="H19" s="116">
        <v>89</v>
      </c>
      <c r="I19" s="116">
        <v>96</v>
      </c>
      <c r="K19" s="128"/>
      <c r="L19" s="122" t="s">
        <v>203</v>
      </c>
    </row>
    <row r="20" spans="2:12">
      <c r="B20" s="115" t="s">
        <v>184</v>
      </c>
      <c r="C20" s="116">
        <v>96</v>
      </c>
      <c r="D20" s="116">
        <v>105</v>
      </c>
      <c r="E20" s="116">
        <v>89</v>
      </c>
      <c r="F20" s="116">
        <v>90</v>
      </c>
      <c r="G20" s="116">
        <v>75</v>
      </c>
      <c r="H20" s="116">
        <v>93</v>
      </c>
      <c r="I20" s="116">
        <v>76</v>
      </c>
      <c r="K20" s="129"/>
      <c r="L20" s="122" t="s">
        <v>204</v>
      </c>
    </row>
    <row r="21" spans="2:12">
      <c r="B21" s="115" t="s">
        <v>185</v>
      </c>
      <c r="C21" s="116">
        <v>85</v>
      </c>
      <c r="D21" s="116">
        <v>107</v>
      </c>
      <c r="E21" s="116">
        <v>107</v>
      </c>
      <c r="F21" s="116">
        <v>94</v>
      </c>
      <c r="G21" s="116">
        <v>91</v>
      </c>
      <c r="H21" s="116">
        <v>77</v>
      </c>
      <c r="I21" s="116">
        <v>70</v>
      </c>
      <c r="K21" s="130"/>
      <c r="L21" s="122" t="s">
        <v>205</v>
      </c>
    </row>
    <row r="22" spans="2:12">
      <c r="B22" s="115" t="s">
        <v>186</v>
      </c>
      <c r="C22" s="116">
        <v>69</v>
      </c>
      <c r="D22" s="116">
        <v>92</v>
      </c>
      <c r="E22" s="116">
        <v>71</v>
      </c>
      <c r="F22" s="116">
        <v>98</v>
      </c>
      <c r="G22" s="116">
        <v>81</v>
      </c>
      <c r="H22" s="116">
        <v>76</v>
      </c>
      <c r="I22" s="116">
        <v>69</v>
      </c>
      <c r="K22" s="131"/>
      <c r="L22" s="122" t="s">
        <v>206</v>
      </c>
    </row>
    <row r="23" spans="2:12">
      <c r="B23" s="115" t="s">
        <v>187</v>
      </c>
      <c r="C23" s="116">
        <v>67</v>
      </c>
      <c r="D23" s="116">
        <v>70</v>
      </c>
      <c r="E23" s="116">
        <v>75</v>
      </c>
      <c r="F23" s="116">
        <v>79</v>
      </c>
      <c r="G23" s="116">
        <v>70</v>
      </c>
      <c r="H23" s="116">
        <v>76</v>
      </c>
      <c r="I23" s="116">
        <v>74</v>
      </c>
    </row>
    <row r="24" spans="2:12">
      <c r="B24" s="115" t="s">
        <v>188</v>
      </c>
      <c r="C24" s="116">
        <v>70</v>
      </c>
      <c r="D24" s="116">
        <v>75</v>
      </c>
      <c r="E24" s="116">
        <v>66</v>
      </c>
      <c r="F24" s="116">
        <v>70</v>
      </c>
      <c r="G24" s="116">
        <v>55</v>
      </c>
      <c r="H24" s="116">
        <v>73</v>
      </c>
      <c r="I24" s="116">
        <v>62</v>
      </c>
    </row>
    <row r="25" spans="2:12">
      <c r="B25" s="115" t="s">
        <v>189</v>
      </c>
      <c r="C25" s="116">
        <v>61</v>
      </c>
      <c r="D25" s="116">
        <v>84</v>
      </c>
      <c r="E25" s="116">
        <v>76</v>
      </c>
      <c r="F25" s="116">
        <v>68</v>
      </c>
      <c r="G25" s="116">
        <v>84</v>
      </c>
      <c r="H25" s="116">
        <v>66</v>
      </c>
      <c r="I25" s="116">
        <v>36</v>
      </c>
    </row>
    <row r="26" spans="2:12">
      <c r="B26" s="115" t="s">
        <v>190</v>
      </c>
      <c r="C26" s="116">
        <v>53</v>
      </c>
      <c r="D26" s="116">
        <v>67</v>
      </c>
      <c r="E26" s="116">
        <v>62</v>
      </c>
      <c r="F26" s="116">
        <v>46</v>
      </c>
      <c r="G26" s="116">
        <v>72</v>
      </c>
      <c r="H26" s="116">
        <v>54</v>
      </c>
      <c r="I26" s="116">
        <v>44</v>
      </c>
    </row>
    <row r="27" spans="2:12">
      <c r="B27" s="115" t="s">
        <v>191</v>
      </c>
      <c r="C27" s="116">
        <v>48</v>
      </c>
      <c r="D27" s="116">
        <v>46</v>
      </c>
      <c r="E27" s="116">
        <v>34</v>
      </c>
      <c r="F27" s="116">
        <v>39</v>
      </c>
      <c r="G27" s="116">
        <v>56</v>
      </c>
      <c r="H27" s="116">
        <v>54</v>
      </c>
      <c r="I27" s="116">
        <v>42</v>
      </c>
    </row>
    <row r="28" spans="2:12">
      <c r="B28" s="115" t="s">
        <v>192</v>
      </c>
      <c r="C28" s="116">
        <v>37</v>
      </c>
      <c r="D28" s="116">
        <v>52</v>
      </c>
      <c r="E28" s="116">
        <v>46</v>
      </c>
      <c r="F28" s="116">
        <v>56</v>
      </c>
      <c r="G28" s="116">
        <v>45</v>
      </c>
      <c r="H28" s="116">
        <v>44</v>
      </c>
      <c r="I28" s="116">
        <v>55</v>
      </c>
    </row>
    <row r="29" spans="2:12">
      <c r="B29" s="115" t="s">
        <v>193</v>
      </c>
      <c r="C29" s="116">
        <v>33</v>
      </c>
      <c r="D29" s="116">
        <v>45</v>
      </c>
      <c r="E29" s="116">
        <v>44</v>
      </c>
      <c r="F29" s="116">
        <v>50</v>
      </c>
      <c r="G29" s="116">
        <v>32</v>
      </c>
      <c r="H29" s="116">
        <v>47</v>
      </c>
      <c r="I29" s="116">
        <v>42</v>
      </c>
    </row>
    <row r="30" spans="2:12">
      <c r="B30" s="132" t="s">
        <v>194</v>
      </c>
      <c r="C30" s="116">
        <v>38</v>
      </c>
      <c r="D30" s="116">
        <v>38</v>
      </c>
      <c r="E30" s="116">
        <v>28</v>
      </c>
      <c r="F30" s="116">
        <v>34</v>
      </c>
      <c r="G30" s="116">
        <v>36</v>
      </c>
      <c r="H30" s="116">
        <v>29</v>
      </c>
      <c r="I30" s="116">
        <v>38</v>
      </c>
    </row>
    <row r="32" spans="2:12">
      <c r="B32" s="85" t="s">
        <v>232</v>
      </c>
    </row>
    <row r="33" spans="2:9" ht="12.75" customHeight="1">
      <c r="B33" s="230" t="s">
        <v>195</v>
      </c>
      <c r="C33" s="230"/>
      <c r="D33" s="230"/>
      <c r="E33" s="230"/>
      <c r="F33" s="230"/>
      <c r="G33" s="230"/>
      <c r="H33" s="230"/>
      <c r="I33" s="230"/>
    </row>
    <row r="34" spans="2:9">
      <c r="B34" s="230"/>
      <c r="C34" s="230"/>
      <c r="D34" s="230"/>
      <c r="E34" s="230"/>
      <c r="F34" s="230"/>
      <c r="G34" s="230"/>
      <c r="H34" s="230"/>
      <c r="I34" s="230"/>
    </row>
    <row r="35" spans="2:9">
      <c r="B35" s="230" t="s">
        <v>196</v>
      </c>
      <c r="C35" s="230"/>
      <c r="D35" s="230"/>
      <c r="E35" s="230"/>
      <c r="F35" s="230"/>
      <c r="G35" s="230"/>
      <c r="H35" s="230"/>
      <c r="I35" s="230"/>
    </row>
    <row r="36" spans="2:9" s="133" customFormat="1" ht="12.75" customHeight="1">
      <c r="B36" s="230"/>
      <c r="C36" s="230"/>
      <c r="D36" s="230"/>
      <c r="E36" s="230"/>
      <c r="F36" s="230"/>
      <c r="G36" s="230"/>
      <c r="H36" s="230"/>
      <c r="I36" s="230"/>
    </row>
    <row r="37" spans="2:9" s="133" customFormat="1" ht="12"/>
  </sheetData>
  <sheetProtection password="B8D9" sheet="1" objects="1" scenarios="1"/>
  <mergeCells count="6">
    <mergeCell ref="B35:I36"/>
    <mergeCell ref="B1:I2"/>
    <mergeCell ref="B4:C4"/>
    <mergeCell ref="B5:B6"/>
    <mergeCell ref="C5:I5"/>
    <mergeCell ref="B33:I34"/>
  </mergeCells>
  <conditionalFormatting sqref="C7:I30">
    <cfRule type="cellIs" dxfId="10" priority="1" operator="greaterThan">
      <formula>37</formula>
    </cfRule>
    <cfRule type="cellIs" dxfId="9" priority="2" operator="between">
      <formula>102</formula>
      <formula>119</formula>
    </cfRule>
    <cfRule type="cellIs" dxfId="8" priority="3" operator="between">
      <formula>92</formula>
      <formula>101</formula>
    </cfRule>
    <cfRule type="cellIs" dxfId="7" priority="4" operator="between">
      <formula>82</formula>
      <formula>91</formula>
    </cfRule>
    <cfRule type="cellIs" dxfId="6" priority="5" operator="between">
      <formula>71</formula>
      <formula>81</formula>
    </cfRule>
    <cfRule type="cellIs" dxfId="5" priority="6" operator="between">
      <formula>61</formula>
      <formula>70</formula>
    </cfRule>
    <cfRule type="cellIs" dxfId="4" priority="7" operator="between">
      <formula>48</formula>
      <formula>60</formula>
    </cfRule>
    <cfRule type="cellIs" dxfId="3" priority="8" operator="between">
      <formula>38</formula>
      <formula>47</formula>
    </cfRule>
    <cfRule type="cellIs" dxfId="2" priority="9" operator="between">
      <formula>26</formula>
      <formula>37</formula>
    </cfRule>
    <cfRule type="cellIs" dxfId="1" priority="10" operator="between">
      <formula>17</formula>
      <formula>25</formula>
    </cfRule>
    <cfRule type="cellIs" dxfId="0" priority="11" operator="between">
      <formula>0</formula>
      <formula>16</formula>
    </cfRule>
  </conditionalFormatting>
  <hyperlinks>
    <hyperlink ref="B4:C4" location="'Section 6 List of Tables Charts'!A1" display="return to List of Tables &amp; Charts"/>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sheetPr codeName="Sheet68"/>
  <dimension ref="A1:C103"/>
  <sheetViews>
    <sheetView workbookViewId="0"/>
  </sheetViews>
  <sheetFormatPr defaultRowHeight="12.75"/>
  <cols>
    <col min="1" max="1" width="9.140625" style="83"/>
    <col min="2" max="3" width="10.7109375" style="83" customWidth="1"/>
    <col min="4" max="257" width="9.140625" style="83"/>
    <col min="258" max="259" width="10.7109375" style="83" customWidth="1"/>
    <col min="260" max="513" width="9.140625" style="83"/>
    <col min="514" max="515" width="10.7109375" style="83" customWidth="1"/>
    <col min="516" max="769" width="9.140625" style="83"/>
    <col min="770" max="771" width="10.7109375" style="83" customWidth="1"/>
    <col min="772" max="1025" width="9.140625" style="83"/>
    <col min="1026" max="1027" width="10.7109375" style="83" customWidth="1"/>
    <col min="1028" max="1281" width="9.140625" style="83"/>
    <col min="1282" max="1283" width="10.7109375" style="83" customWidth="1"/>
    <col min="1284" max="1537" width="9.140625" style="83"/>
    <col min="1538" max="1539" width="10.7109375" style="83" customWidth="1"/>
    <col min="1540" max="1793" width="9.140625" style="83"/>
    <col min="1794" max="1795" width="10.7109375" style="83" customWidth="1"/>
    <col min="1796" max="2049" width="9.140625" style="83"/>
    <col min="2050" max="2051" width="10.7109375" style="83" customWidth="1"/>
    <col min="2052" max="2305" width="9.140625" style="83"/>
    <col min="2306" max="2307" width="10.7109375" style="83" customWidth="1"/>
    <col min="2308" max="2561" width="9.140625" style="83"/>
    <col min="2562" max="2563" width="10.7109375" style="83" customWidth="1"/>
    <col min="2564" max="2817" width="9.140625" style="83"/>
    <col min="2818" max="2819" width="10.7109375" style="83" customWidth="1"/>
    <col min="2820" max="3073" width="9.140625" style="83"/>
    <col min="3074" max="3075" width="10.7109375" style="83" customWidth="1"/>
    <col min="3076" max="3329" width="9.140625" style="83"/>
    <col min="3330" max="3331" width="10.7109375" style="83" customWidth="1"/>
    <col min="3332" max="3585" width="9.140625" style="83"/>
    <col min="3586" max="3587" width="10.7109375" style="83" customWidth="1"/>
    <col min="3588" max="3841" width="9.140625" style="83"/>
    <col min="3842" max="3843" width="10.7109375" style="83" customWidth="1"/>
    <col min="3844" max="4097" width="9.140625" style="83"/>
    <col min="4098" max="4099" width="10.7109375" style="83" customWidth="1"/>
    <col min="4100" max="4353" width="9.140625" style="83"/>
    <col min="4354" max="4355" width="10.7109375" style="83" customWidth="1"/>
    <col min="4356" max="4609" width="9.140625" style="83"/>
    <col min="4610" max="4611" width="10.7109375" style="83" customWidth="1"/>
    <col min="4612" max="4865" width="9.140625" style="83"/>
    <col min="4866" max="4867" width="10.7109375" style="83" customWidth="1"/>
    <col min="4868" max="5121" width="9.140625" style="83"/>
    <col min="5122" max="5123" width="10.7109375" style="83" customWidth="1"/>
    <col min="5124" max="5377" width="9.140625" style="83"/>
    <col min="5378" max="5379" width="10.7109375" style="83" customWidth="1"/>
    <col min="5380" max="5633" width="9.140625" style="83"/>
    <col min="5634" max="5635" width="10.7109375" style="83" customWidth="1"/>
    <col min="5636" max="5889" width="9.140625" style="83"/>
    <col min="5890" max="5891" width="10.7109375" style="83" customWidth="1"/>
    <col min="5892" max="6145" width="9.140625" style="83"/>
    <col min="6146" max="6147" width="10.7109375" style="83" customWidth="1"/>
    <col min="6148" max="6401" width="9.140625" style="83"/>
    <col min="6402" max="6403" width="10.7109375" style="83" customWidth="1"/>
    <col min="6404" max="6657" width="9.140625" style="83"/>
    <col min="6658" max="6659" width="10.7109375" style="83" customWidth="1"/>
    <col min="6660" max="6913" width="9.140625" style="83"/>
    <col min="6914" max="6915" width="10.7109375" style="83" customWidth="1"/>
    <col min="6916" max="7169" width="9.140625" style="83"/>
    <col min="7170" max="7171" width="10.7109375" style="83" customWidth="1"/>
    <col min="7172" max="7425" width="9.140625" style="83"/>
    <col min="7426" max="7427" width="10.7109375" style="83" customWidth="1"/>
    <col min="7428" max="7681" width="9.140625" style="83"/>
    <col min="7682" max="7683" width="10.7109375" style="83" customWidth="1"/>
    <col min="7684" max="7937" width="9.140625" style="83"/>
    <col min="7938" max="7939" width="10.7109375" style="83" customWidth="1"/>
    <col min="7940" max="8193" width="9.140625" style="83"/>
    <col min="8194" max="8195" width="10.7109375" style="83" customWidth="1"/>
    <col min="8196" max="8449" width="9.140625" style="83"/>
    <col min="8450" max="8451" width="10.7109375" style="83" customWidth="1"/>
    <col min="8452" max="8705" width="9.140625" style="83"/>
    <col min="8706" max="8707" width="10.7109375" style="83" customWidth="1"/>
    <col min="8708" max="8961" width="9.140625" style="83"/>
    <col min="8962" max="8963" width="10.7109375" style="83" customWidth="1"/>
    <col min="8964" max="9217" width="9.140625" style="83"/>
    <col min="9218" max="9219" width="10.7109375" style="83" customWidth="1"/>
    <col min="9220" max="9473" width="9.140625" style="83"/>
    <col min="9474" max="9475" width="10.7109375" style="83" customWidth="1"/>
    <col min="9476" max="9729" width="9.140625" style="83"/>
    <col min="9730" max="9731" width="10.7109375" style="83" customWidth="1"/>
    <col min="9732" max="9985" width="9.140625" style="83"/>
    <col min="9986" max="9987" width="10.7109375" style="83" customWidth="1"/>
    <col min="9988" max="10241" width="9.140625" style="83"/>
    <col min="10242" max="10243" width="10.7109375" style="83" customWidth="1"/>
    <col min="10244" max="10497" width="9.140625" style="83"/>
    <col min="10498" max="10499" width="10.7109375" style="83" customWidth="1"/>
    <col min="10500" max="10753" width="9.140625" style="83"/>
    <col min="10754" max="10755" width="10.7109375" style="83" customWidth="1"/>
    <col min="10756" max="11009" width="9.140625" style="83"/>
    <col min="11010" max="11011" width="10.7109375" style="83" customWidth="1"/>
    <col min="11012" max="11265" width="9.140625" style="83"/>
    <col min="11266" max="11267" width="10.7109375" style="83" customWidth="1"/>
    <col min="11268" max="11521" width="9.140625" style="83"/>
    <col min="11522" max="11523" width="10.7109375" style="83" customWidth="1"/>
    <col min="11524" max="11777" width="9.140625" style="83"/>
    <col min="11778" max="11779" width="10.7109375" style="83" customWidth="1"/>
    <col min="11780" max="12033" width="9.140625" style="83"/>
    <col min="12034" max="12035" width="10.7109375" style="83" customWidth="1"/>
    <col min="12036" max="12289" width="9.140625" style="83"/>
    <col min="12290" max="12291" width="10.7109375" style="83" customWidth="1"/>
    <col min="12292" max="12545" width="9.140625" style="83"/>
    <col min="12546" max="12547" width="10.7109375" style="83" customWidth="1"/>
    <col min="12548" max="12801" width="9.140625" style="83"/>
    <col min="12802" max="12803" width="10.7109375" style="83" customWidth="1"/>
    <col min="12804" max="13057" width="9.140625" style="83"/>
    <col min="13058" max="13059" width="10.7109375" style="83" customWidth="1"/>
    <col min="13060" max="13313" width="9.140625" style="83"/>
    <col min="13314" max="13315" width="10.7109375" style="83" customWidth="1"/>
    <col min="13316" max="13569" width="9.140625" style="83"/>
    <col min="13570" max="13571" width="10.7109375" style="83" customWidth="1"/>
    <col min="13572" max="13825" width="9.140625" style="83"/>
    <col min="13826" max="13827" width="10.7109375" style="83" customWidth="1"/>
    <col min="13828" max="14081" width="9.140625" style="83"/>
    <col min="14082" max="14083" width="10.7109375" style="83" customWidth="1"/>
    <col min="14084" max="14337" width="9.140625" style="83"/>
    <col min="14338" max="14339" width="10.7109375" style="83" customWidth="1"/>
    <col min="14340" max="14593" width="9.140625" style="83"/>
    <col min="14594" max="14595" width="10.7109375" style="83" customWidth="1"/>
    <col min="14596" max="14849" width="9.140625" style="83"/>
    <col min="14850" max="14851" width="10.7109375" style="83" customWidth="1"/>
    <col min="14852" max="15105" width="9.140625" style="83"/>
    <col min="15106" max="15107" width="10.7109375" style="83" customWidth="1"/>
    <col min="15108" max="15361" width="9.140625" style="83"/>
    <col min="15362" max="15363" width="10.7109375" style="83" customWidth="1"/>
    <col min="15364" max="15617" width="9.140625" style="83"/>
    <col min="15618" max="15619" width="10.7109375" style="83" customWidth="1"/>
    <col min="15620" max="15873" width="9.140625" style="83"/>
    <col min="15874" max="15875" width="10.7109375" style="83" customWidth="1"/>
    <col min="15876" max="16129" width="9.140625" style="83"/>
    <col min="16130" max="16131" width="10.7109375" style="83" customWidth="1"/>
    <col min="16132" max="16384" width="9.140625" style="83"/>
  </cols>
  <sheetData>
    <row r="1" spans="1:3">
      <c r="A1" s="83" t="s">
        <v>123</v>
      </c>
    </row>
    <row r="3" spans="1:3" ht="38.25">
      <c r="A3" s="84" t="s">
        <v>124</v>
      </c>
      <c r="B3" s="84" t="s">
        <v>125</v>
      </c>
      <c r="C3" s="84" t="s">
        <v>126</v>
      </c>
    </row>
    <row r="4" spans="1:3">
      <c r="A4" s="54">
        <v>0</v>
      </c>
      <c r="B4" s="54">
        <v>0</v>
      </c>
      <c r="C4" s="54">
        <v>2.9956999999999998</v>
      </c>
    </row>
    <row r="5" spans="1:3">
      <c r="A5" s="54">
        <v>1</v>
      </c>
      <c r="B5" s="54">
        <v>2.53E-2</v>
      </c>
      <c r="C5" s="54">
        <v>5.5716000000000001</v>
      </c>
    </row>
    <row r="6" spans="1:3">
      <c r="A6" s="54">
        <v>2</v>
      </c>
      <c r="B6" s="54">
        <v>0.2422</v>
      </c>
      <c r="C6" s="54">
        <v>7.2247000000000003</v>
      </c>
    </row>
    <row r="7" spans="1:3">
      <c r="A7" s="54">
        <v>3</v>
      </c>
      <c r="B7" s="54">
        <v>0.61870000000000003</v>
      </c>
      <c r="C7" s="54">
        <v>8.7673000000000005</v>
      </c>
    </row>
    <row r="8" spans="1:3">
      <c r="A8" s="54">
        <v>4</v>
      </c>
      <c r="B8" s="54">
        <v>1.0899000000000001</v>
      </c>
      <c r="C8" s="54">
        <v>10.2416</v>
      </c>
    </row>
    <row r="9" spans="1:3">
      <c r="A9" s="54">
        <v>5</v>
      </c>
      <c r="B9" s="54">
        <v>1.6234999999999999</v>
      </c>
      <c r="C9" s="54">
        <v>11.6683</v>
      </c>
    </row>
    <row r="10" spans="1:3">
      <c r="A10" s="54">
        <v>6</v>
      </c>
      <c r="B10" s="54">
        <v>2.2019000000000002</v>
      </c>
      <c r="C10" s="54">
        <v>13.0595</v>
      </c>
    </row>
    <row r="11" spans="1:3">
      <c r="A11" s="54">
        <v>7</v>
      </c>
      <c r="B11" s="54">
        <v>2.8144</v>
      </c>
      <c r="C11" s="54">
        <v>14.422700000000001</v>
      </c>
    </row>
    <row r="12" spans="1:3">
      <c r="A12" s="54">
        <v>8</v>
      </c>
      <c r="B12" s="54">
        <v>3.4538000000000002</v>
      </c>
      <c r="C12" s="54">
        <v>15.763199999999999</v>
      </c>
    </row>
    <row r="13" spans="1:3">
      <c r="A13" s="54">
        <v>9</v>
      </c>
      <c r="B13" s="54">
        <v>4.1154000000000002</v>
      </c>
      <c r="C13" s="54">
        <v>17.084800000000001</v>
      </c>
    </row>
    <row r="14" spans="1:3">
      <c r="A14" s="54">
        <v>10</v>
      </c>
      <c r="B14" s="54">
        <v>4.7953999999999999</v>
      </c>
      <c r="C14" s="54">
        <v>18.3904</v>
      </c>
    </row>
    <row r="15" spans="1:3">
      <c r="A15" s="54">
        <v>11</v>
      </c>
      <c r="B15" s="54">
        <v>5.4912000000000001</v>
      </c>
      <c r="C15" s="54">
        <v>19.681999999999999</v>
      </c>
    </row>
    <row r="16" spans="1:3">
      <c r="A16" s="54">
        <v>12</v>
      </c>
      <c r="B16" s="54">
        <v>6.2005999999999997</v>
      </c>
      <c r="C16" s="54">
        <v>20.961600000000001</v>
      </c>
    </row>
    <row r="17" spans="1:3">
      <c r="A17" s="54">
        <v>13</v>
      </c>
      <c r="B17" s="54">
        <v>6.9219999999999997</v>
      </c>
      <c r="C17" s="54">
        <v>22.230399999999999</v>
      </c>
    </row>
    <row r="18" spans="1:3">
      <c r="A18" s="54">
        <v>14</v>
      </c>
      <c r="B18" s="54">
        <v>7.6539000000000001</v>
      </c>
      <c r="C18" s="54">
        <v>23.489599999999999</v>
      </c>
    </row>
    <row r="19" spans="1:3">
      <c r="A19" s="54">
        <v>15</v>
      </c>
      <c r="B19" s="54">
        <v>8.3954000000000004</v>
      </c>
      <c r="C19" s="54">
        <v>24.740200000000002</v>
      </c>
    </row>
    <row r="20" spans="1:3">
      <c r="A20" s="54">
        <v>16</v>
      </c>
      <c r="B20" s="54">
        <v>9.1454000000000004</v>
      </c>
      <c r="C20" s="54">
        <v>25.983000000000001</v>
      </c>
    </row>
    <row r="21" spans="1:3">
      <c r="A21" s="54">
        <v>17</v>
      </c>
      <c r="B21" s="54">
        <v>9.9031000000000002</v>
      </c>
      <c r="C21" s="54">
        <v>27.218599999999999</v>
      </c>
    </row>
    <row r="22" spans="1:3">
      <c r="A22" s="54">
        <v>18</v>
      </c>
      <c r="B22" s="54">
        <v>10.667899999999999</v>
      </c>
      <c r="C22" s="54">
        <v>28.447800000000001</v>
      </c>
    </row>
    <row r="23" spans="1:3">
      <c r="A23" s="54">
        <v>19</v>
      </c>
      <c r="B23" s="54">
        <v>11.4392</v>
      </c>
      <c r="C23" s="54">
        <v>29.6709</v>
      </c>
    </row>
    <row r="24" spans="1:3">
      <c r="A24" s="54">
        <v>20</v>
      </c>
      <c r="B24" s="54">
        <v>12.2165</v>
      </c>
      <c r="C24" s="54">
        <v>30.888400000000001</v>
      </c>
    </row>
    <row r="25" spans="1:3">
      <c r="A25" s="54">
        <v>21</v>
      </c>
      <c r="B25" s="54">
        <v>12.9993</v>
      </c>
      <c r="C25" s="54">
        <v>32.100700000000003</v>
      </c>
    </row>
    <row r="26" spans="1:3">
      <c r="A26" s="54">
        <v>22</v>
      </c>
      <c r="B26" s="54">
        <v>13.7873</v>
      </c>
      <c r="C26" s="54">
        <v>33.308300000000003</v>
      </c>
    </row>
    <row r="27" spans="1:3">
      <c r="A27" s="54">
        <v>23</v>
      </c>
      <c r="B27" s="54">
        <v>14.58</v>
      </c>
      <c r="C27" s="54">
        <v>34.511299999999999</v>
      </c>
    </row>
    <row r="28" spans="1:3">
      <c r="A28" s="54">
        <v>24</v>
      </c>
      <c r="B28" s="54">
        <v>15.3773</v>
      </c>
      <c r="C28" s="54">
        <v>35.710099999999997</v>
      </c>
    </row>
    <row r="29" spans="1:3">
      <c r="A29" s="54">
        <v>25</v>
      </c>
      <c r="B29" s="54">
        <v>16.178699999999999</v>
      </c>
      <c r="C29" s="54">
        <v>36.904899999999998</v>
      </c>
    </row>
    <row r="30" spans="1:3">
      <c r="A30" s="54">
        <v>26</v>
      </c>
      <c r="B30" s="54">
        <v>16.984100000000002</v>
      </c>
      <c r="C30" s="54">
        <v>38.095999999999997</v>
      </c>
    </row>
    <row r="31" spans="1:3">
      <c r="A31" s="54">
        <v>27</v>
      </c>
      <c r="B31" s="54">
        <v>17.793199999999999</v>
      </c>
      <c r="C31" s="54">
        <v>39.2836</v>
      </c>
    </row>
    <row r="32" spans="1:3">
      <c r="A32" s="54">
        <v>28</v>
      </c>
      <c r="B32" s="54">
        <v>18.605799999999999</v>
      </c>
      <c r="C32" s="54">
        <v>40.467799999999997</v>
      </c>
    </row>
    <row r="33" spans="1:3">
      <c r="A33" s="54">
        <v>29</v>
      </c>
      <c r="B33" s="54">
        <v>19.421800000000001</v>
      </c>
      <c r="C33" s="54">
        <v>41.648800000000001</v>
      </c>
    </row>
    <row r="34" spans="1:3">
      <c r="A34" s="54">
        <v>30</v>
      </c>
      <c r="B34" s="54">
        <v>20.2409</v>
      </c>
      <c r="C34" s="54">
        <v>42.826900000000002</v>
      </c>
    </row>
    <row r="35" spans="1:3">
      <c r="A35" s="54">
        <v>31</v>
      </c>
      <c r="B35" s="54">
        <v>21.062999999999999</v>
      </c>
      <c r="C35" s="54">
        <v>44.002000000000002</v>
      </c>
    </row>
    <row r="36" spans="1:3">
      <c r="A36" s="54">
        <v>32</v>
      </c>
      <c r="B36" s="54">
        <v>21.888000000000002</v>
      </c>
      <c r="C36" s="54">
        <v>45.174500000000002</v>
      </c>
    </row>
    <row r="37" spans="1:3">
      <c r="A37" s="54">
        <v>33</v>
      </c>
      <c r="B37" s="54">
        <v>22.715699999999998</v>
      </c>
      <c r="C37" s="54">
        <v>46.344299999999997</v>
      </c>
    </row>
    <row r="38" spans="1:3">
      <c r="A38" s="54">
        <v>34</v>
      </c>
      <c r="B38" s="54">
        <v>23.545999999999999</v>
      </c>
      <c r="C38" s="54">
        <v>47.511600000000001</v>
      </c>
    </row>
    <row r="39" spans="1:3">
      <c r="A39" s="54">
        <v>35</v>
      </c>
      <c r="B39" s="54">
        <v>24.378799999999998</v>
      </c>
      <c r="C39" s="54">
        <v>48.676499999999997</v>
      </c>
    </row>
    <row r="40" spans="1:3">
      <c r="A40" s="54">
        <v>36</v>
      </c>
      <c r="B40" s="54">
        <v>25.213999999999999</v>
      </c>
      <c r="C40" s="54">
        <v>49.839199999999998</v>
      </c>
    </row>
    <row r="41" spans="1:3">
      <c r="A41" s="54">
        <v>37</v>
      </c>
      <c r="B41" s="54">
        <v>26.051400000000001</v>
      </c>
      <c r="C41" s="54">
        <v>50.999600000000001</v>
      </c>
    </row>
    <row r="42" spans="1:3">
      <c r="A42" s="54">
        <v>38</v>
      </c>
      <c r="B42" s="54">
        <v>26.891100000000002</v>
      </c>
      <c r="C42" s="54">
        <v>52.158000000000001</v>
      </c>
    </row>
    <row r="43" spans="1:3">
      <c r="A43" s="54">
        <v>39</v>
      </c>
      <c r="B43" s="54">
        <v>27.732800000000001</v>
      </c>
      <c r="C43" s="54">
        <v>53.314300000000003</v>
      </c>
    </row>
    <row r="44" spans="1:3">
      <c r="A44" s="54">
        <v>40</v>
      </c>
      <c r="B44" s="54">
        <v>28.576599999999999</v>
      </c>
      <c r="C44" s="54">
        <v>54.468600000000002</v>
      </c>
    </row>
    <row r="45" spans="1:3">
      <c r="A45" s="54">
        <v>41</v>
      </c>
      <c r="B45" s="54">
        <v>29.4223</v>
      </c>
      <c r="C45" s="54">
        <v>55.621099999999998</v>
      </c>
    </row>
    <row r="46" spans="1:3">
      <c r="A46" s="54">
        <v>42</v>
      </c>
      <c r="B46" s="54">
        <v>30.2699</v>
      </c>
      <c r="C46" s="54">
        <v>56.771799999999999</v>
      </c>
    </row>
    <row r="47" spans="1:3">
      <c r="A47" s="54">
        <v>43</v>
      </c>
      <c r="B47" s="54">
        <v>31.119299999999999</v>
      </c>
      <c r="C47" s="54">
        <v>57.920699999999997</v>
      </c>
    </row>
    <row r="48" spans="1:3">
      <c r="A48" s="54">
        <v>44</v>
      </c>
      <c r="B48" s="54">
        <v>31.970500000000001</v>
      </c>
      <c r="C48" s="54">
        <v>59.067900000000002</v>
      </c>
    </row>
    <row r="49" spans="1:3">
      <c r="A49" s="54">
        <v>45</v>
      </c>
      <c r="B49" s="54">
        <v>32.823300000000003</v>
      </c>
      <c r="C49" s="54">
        <v>60.213500000000003</v>
      </c>
    </row>
    <row r="50" spans="1:3">
      <c r="A50" s="54">
        <v>46</v>
      </c>
      <c r="B50" s="54">
        <v>33.677799999999998</v>
      </c>
      <c r="C50" s="54">
        <v>61.357999999999997</v>
      </c>
    </row>
    <row r="51" spans="1:3">
      <c r="A51" s="54">
        <v>47</v>
      </c>
      <c r="B51" s="54">
        <v>34.533799999999999</v>
      </c>
      <c r="C51" s="54">
        <v>62.5</v>
      </c>
    </row>
    <row r="52" spans="1:3">
      <c r="A52" s="54">
        <v>48</v>
      </c>
      <c r="B52" s="54">
        <v>35.391399999999997</v>
      </c>
      <c r="C52" s="54">
        <v>63.640999999999998</v>
      </c>
    </row>
    <row r="53" spans="1:3">
      <c r="A53" s="54">
        <v>49</v>
      </c>
      <c r="B53" s="54">
        <v>36.250500000000002</v>
      </c>
      <c r="C53" s="54">
        <v>64.781000000000006</v>
      </c>
    </row>
    <row r="54" spans="1:3">
      <c r="A54" s="54">
        <v>50</v>
      </c>
      <c r="B54" s="54">
        <v>37.110999999999997</v>
      </c>
      <c r="C54" s="54">
        <v>65.918999999999997</v>
      </c>
    </row>
    <row r="55" spans="1:3">
      <c r="A55" s="54">
        <v>51</v>
      </c>
      <c r="B55" s="54">
        <v>37.972799999999999</v>
      </c>
      <c r="C55" s="54">
        <v>67.055999999999997</v>
      </c>
    </row>
    <row r="56" spans="1:3">
      <c r="A56" s="54">
        <v>52</v>
      </c>
      <c r="B56" s="54">
        <v>38.836100000000002</v>
      </c>
      <c r="C56" s="54">
        <v>68.191000000000003</v>
      </c>
    </row>
    <row r="57" spans="1:3">
      <c r="A57" s="54">
        <v>53</v>
      </c>
      <c r="B57" s="54">
        <v>39.700600000000001</v>
      </c>
      <c r="C57" s="54">
        <v>69.325000000000003</v>
      </c>
    </row>
    <row r="58" spans="1:3">
      <c r="A58" s="54">
        <v>54</v>
      </c>
      <c r="B58" s="54">
        <v>40.566499999999998</v>
      </c>
      <c r="C58" s="54">
        <v>70.457999999999998</v>
      </c>
    </row>
    <row r="59" spans="1:3">
      <c r="A59" s="54">
        <v>55</v>
      </c>
      <c r="B59" s="54">
        <v>41.433500000000002</v>
      </c>
      <c r="C59" s="54">
        <v>71.59</v>
      </c>
    </row>
    <row r="60" spans="1:3">
      <c r="A60" s="54">
        <v>56</v>
      </c>
      <c r="B60" s="54">
        <v>42.3018</v>
      </c>
      <c r="C60" s="54">
        <v>72.721000000000004</v>
      </c>
    </row>
    <row r="61" spans="1:3">
      <c r="A61" s="54">
        <v>57</v>
      </c>
      <c r="B61" s="54">
        <v>43.171199999999999</v>
      </c>
      <c r="C61" s="54">
        <v>73.849999999999994</v>
      </c>
    </row>
    <row r="62" spans="1:3">
      <c r="A62" s="54">
        <v>58</v>
      </c>
      <c r="B62" s="54">
        <v>44.041800000000002</v>
      </c>
      <c r="C62" s="54">
        <v>74.977999999999994</v>
      </c>
    </row>
    <row r="63" spans="1:3">
      <c r="A63" s="54">
        <v>59</v>
      </c>
      <c r="B63" s="54">
        <v>44.913499999999999</v>
      </c>
      <c r="C63" s="54">
        <v>76.105999999999995</v>
      </c>
    </row>
    <row r="64" spans="1:3">
      <c r="A64" s="54">
        <v>60</v>
      </c>
      <c r="B64" s="54">
        <v>45.786299999999997</v>
      </c>
      <c r="C64" s="54">
        <v>77.231999999999999</v>
      </c>
    </row>
    <row r="65" spans="1:3">
      <c r="A65" s="54">
        <v>61</v>
      </c>
      <c r="B65" s="54">
        <v>46.660200000000003</v>
      </c>
      <c r="C65" s="54">
        <v>78.356999999999999</v>
      </c>
    </row>
    <row r="66" spans="1:3">
      <c r="A66" s="54">
        <v>62</v>
      </c>
      <c r="B66" s="54">
        <v>47.534999999999997</v>
      </c>
      <c r="C66" s="54">
        <v>79.480999999999995</v>
      </c>
    </row>
    <row r="67" spans="1:3">
      <c r="A67" s="54">
        <v>63</v>
      </c>
      <c r="B67" s="54">
        <v>48.410899999999998</v>
      </c>
      <c r="C67" s="54">
        <v>80.603999999999999</v>
      </c>
    </row>
    <row r="68" spans="1:3">
      <c r="A68" s="54">
        <v>64</v>
      </c>
      <c r="B68" s="54">
        <v>49.287799999999997</v>
      </c>
      <c r="C68" s="54">
        <v>81.727000000000004</v>
      </c>
    </row>
    <row r="69" spans="1:3">
      <c r="A69" s="54">
        <v>65</v>
      </c>
      <c r="B69" s="54">
        <v>50.165599999999998</v>
      </c>
      <c r="C69" s="54">
        <v>82.847999999999999</v>
      </c>
    </row>
    <row r="70" spans="1:3">
      <c r="A70" s="54">
        <v>66</v>
      </c>
      <c r="B70" s="54">
        <v>51.044400000000003</v>
      </c>
      <c r="C70" s="54">
        <v>83.968000000000004</v>
      </c>
    </row>
    <row r="71" spans="1:3">
      <c r="A71" s="54">
        <v>67</v>
      </c>
      <c r="B71" s="54">
        <v>51.924100000000003</v>
      </c>
      <c r="C71" s="54">
        <v>85.087999999999994</v>
      </c>
    </row>
    <row r="72" spans="1:3">
      <c r="A72" s="54">
        <v>68</v>
      </c>
      <c r="B72" s="54">
        <v>52.804699999999997</v>
      </c>
      <c r="C72" s="54">
        <v>86.206000000000003</v>
      </c>
    </row>
    <row r="73" spans="1:3">
      <c r="A73" s="54">
        <v>69</v>
      </c>
      <c r="B73" s="54">
        <v>53.686100000000003</v>
      </c>
      <c r="C73" s="54">
        <v>87.323999999999998</v>
      </c>
    </row>
    <row r="74" spans="1:3">
      <c r="A74" s="54">
        <v>70</v>
      </c>
      <c r="B74" s="54">
        <v>54.568399999999997</v>
      </c>
      <c r="C74" s="54">
        <v>88.441000000000003</v>
      </c>
    </row>
    <row r="75" spans="1:3">
      <c r="A75" s="54">
        <v>71</v>
      </c>
      <c r="B75" s="54">
        <v>55.451599999999999</v>
      </c>
      <c r="C75" s="54">
        <v>89.557000000000002</v>
      </c>
    </row>
    <row r="76" spans="1:3">
      <c r="A76" s="54">
        <v>72</v>
      </c>
      <c r="B76" s="54">
        <v>56.335599999999999</v>
      </c>
      <c r="C76" s="54">
        <v>90.671999999999997</v>
      </c>
    </row>
    <row r="77" spans="1:3">
      <c r="A77" s="54">
        <v>73</v>
      </c>
      <c r="B77" s="54">
        <v>57.220300000000002</v>
      </c>
      <c r="C77" s="54">
        <v>91.787000000000006</v>
      </c>
    </row>
    <row r="78" spans="1:3">
      <c r="A78" s="54">
        <v>74</v>
      </c>
      <c r="B78" s="54">
        <v>58.105899999999998</v>
      </c>
      <c r="C78" s="54">
        <v>92.9</v>
      </c>
    </row>
    <row r="79" spans="1:3">
      <c r="A79" s="54">
        <v>75</v>
      </c>
      <c r="B79" s="54">
        <v>58.9923</v>
      </c>
      <c r="C79" s="54">
        <v>94.013000000000005</v>
      </c>
    </row>
    <row r="80" spans="1:3">
      <c r="A80" s="54">
        <v>76</v>
      </c>
      <c r="B80" s="54">
        <v>59.879399999999997</v>
      </c>
      <c r="C80" s="54">
        <v>95.125</v>
      </c>
    </row>
    <row r="81" spans="1:3">
      <c r="A81" s="54">
        <v>77</v>
      </c>
      <c r="B81" s="54">
        <v>60.767200000000003</v>
      </c>
      <c r="C81" s="54">
        <v>96.236999999999995</v>
      </c>
    </row>
    <row r="82" spans="1:3">
      <c r="A82" s="54">
        <v>78</v>
      </c>
      <c r="B82" s="54">
        <v>61.655799999999999</v>
      </c>
      <c r="C82" s="54">
        <v>97.347999999999999</v>
      </c>
    </row>
    <row r="83" spans="1:3">
      <c r="A83" s="54">
        <v>79</v>
      </c>
      <c r="B83" s="54">
        <v>62.545000000000002</v>
      </c>
      <c r="C83" s="54">
        <v>98.457999999999998</v>
      </c>
    </row>
    <row r="84" spans="1:3">
      <c r="A84" s="54">
        <v>80</v>
      </c>
      <c r="B84" s="54">
        <v>63.435000000000002</v>
      </c>
      <c r="C84" s="54">
        <v>99.566999999999993</v>
      </c>
    </row>
    <row r="85" spans="1:3">
      <c r="A85" s="54">
        <v>81</v>
      </c>
      <c r="B85" s="54">
        <v>64.325699999999998</v>
      </c>
      <c r="C85" s="54">
        <v>100.676</v>
      </c>
    </row>
    <row r="86" spans="1:3">
      <c r="A86" s="54">
        <v>82</v>
      </c>
      <c r="B86" s="54">
        <v>65.216999999999999</v>
      </c>
      <c r="C86" s="54">
        <v>101.78400000000001</v>
      </c>
    </row>
    <row r="87" spans="1:3">
      <c r="A87" s="54">
        <v>83</v>
      </c>
      <c r="B87" s="54">
        <v>66.108999999999995</v>
      </c>
      <c r="C87" s="54">
        <v>102.89100000000001</v>
      </c>
    </row>
    <row r="88" spans="1:3">
      <c r="A88" s="54">
        <v>84</v>
      </c>
      <c r="B88" s="54">
        <v>67.0017</v>
      </c>
      <c r="C88" s="54">
        <v>103.998</v>
      </c>
    </row>
    <row r="89" spans="1:3">
      <c r="A89" s="54">
        <v>85</v>
      </c>
      <c r="B89" s="54">
        <v>67.894999999999996</v>
      </c>
      <c r="C89" s="54">
        <v>105.104</v>
      </c>
    </row>
    <row r="90" spans="1:3">
      <c r="A90" s="54">
        <v>86</v>
      </c>
      <c r="B90" s="54">
        <v>68.788899999999998</v>
      </c>
      <c r="C90" s="54">
        <v>106.209</v>
      </c>
    </row>
    <row r="91" spans="1:3">
      <c r="A91" s="54">
        <v>87</v>
      </c>
      <c r="B91" s="54">
        <v>69.683400000000006</v>
      </c>
      <c r="C91" s="54">
        <v>107.31399999999999</v>
      </c>
    </row>
    <row r="92" spans="1:3">
      <c r="A92" s="54">
        <v>88</v>
      </c>
      <c r="B92" s="54">
        <v>70.578599999999994</v>
      </c>
      <c r="C92" s="54">
        <v>108.41800000000001</v>
      </c>
    </row>
    <row r="93" spans="1:3">
      <c r="A93" s="54">
        <v>89</v>
      </c>
      <c r="B93" s="54">
        <v>71.474299999999999</v>
      </c>
      <c r="C93" s="54">
        <v>109.52200000000001</v>
      </c>
    </row>
    <row r="94" spans="1:3">
      <c r="A94" s="54">
        <v>90</v>
      </c>
      <c r="B94" s="54">
        <v>72.370599999999996</v>
      </c>
      <c r="C94" s="54">
        <v>110.625</v>
      </c>
    </row>
    <row r="95" spans="1:3">
      <c r="A95" s="54">
        <v>91</v>
      </c>
      <c r="B95" s="54">
        <v>73.267499999999998</v>
      </c>
      <c r="C95" s="54">
        <v>111.72799999999999</v>
      </c>
    </row>
    <row r="96" spans="1:3">
      <c r="A96" s="54">
        <v>92</v>
      </c>
      <c r="B96" s="54">
        <v>74.165000000000006</v>
      </c>
      <c r="C96" s="54">
        <v>112.83</v>
      </c>
    </row>
    <row r="97" spans="1:3">
      <c r="A97" s="54">
        <v>93</v>
      </c>
      <c r="B97" s="54">
        <v>75.063000000000002</v>
      </c>
      <c r="C97" s="54">
        <v>113.931</v>
      </c>
    </row>
    <row r="98" spans="1:3">
      <c r="A98" s="54">
        <v>94</v>
      </c>
      <c r="B98" s="54">
        <v>75.961600000000004</v>
      </c>
      <c r="C98" s="54">
        <v>115.032</v>
      </c>
    </row>
    <row r="99" spans="1:3">
      <c r="A99" s="54">
        <v>95</v>
      </c>
      <c r="B99" s="54">
        <v>76.860699999999994</v>
      </c>
      <c r="C99" s="54">
        <v>116.133</v>
      </c>
    </row>
    <row r="100" spans="1:3">
      <c r="A100" s="54">
        <v>96</v>
      </c>
      <c r="B100" s="54">
        <v>77.760300000000001</v>
      </c>
      <c r="C100" s="54">
        <v>117.232</v>
      </c>
    </row>
    <row r="101" spans="1:3">
      <c r="A101" s="54">
        <v>97</v>
      </c>
      <c r="B101" s="54">
        <v>78.660499999999999</v>
      </c>
      <c r="C101" s="54">
        <v>118.33199999999999</v>
      </c>
    </row>
    <row r="102" spans="1:3">
      <c r="A102" s="54">
        <v>98</v>
      </c>
      <c r="B102" s="54">
        <v>79.561099999999996</v>
      </c>
      <c r="C102" s="54">
        <v>119.431</v>
      </c>
    </row>
    <row r="103" spans="1:3">
      <c r="A103" s="54">
        <v>99</v>
      </c>
      <c r="B103" s="54">
        <v>80.462299999999999</v>
      </c>
      <c r="C103" s="54">
        <v>120.529</v>
      </c>
    </row>
  </sheetData>
  <sheetProtection password="B8D9" sheet="1" objects="1" scenarios="1"/>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Section 6 List of Tables Charts</vt:lpstr>
      <vt:lpstr>Chart 6.1</vt:lpstr>
      <vt:lpstr>Chart 6.1 DATA</vt:lpstr>
      <vt:lpstr>Chart 6.2</vt:lpstr>
      <vt:lpstr>Chart 6.3</vt:lpstr>
      <vt:lpstr>Chart 6.3 DATA</vt:lpstr>
      <vt:lpstr>Table 6.1</vt:lpstr>
      <vt:lpstr>Table 6.2</vt:lpstr>
      <vt:lpstr>Poisson sub 100</vt:lpstr>
    </vt:vector>
  </TitlesOfParts>
  <Company>NHS NSS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Perkins</dc:creator>
  <cp:lastModifiedBy>davidm13</cp:lastModifiedBy>
  <cp:lastPrinted>2018-06-25T09:15:14Z</cp:lastPrinted>
  <dcterms:created xsi:type="dcterms:W3CDTF">2014-04-11T06:41:55Z</dcterms:created>
  <dcterms:modified xsi:type="dcterms:W3CDTF">2018-07-06T06:42:52Z</dcterms:modified>
</cp:coreProperties>
</file>