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bookViews>
  <sheets>
    <sheet name="IntroductionTables Charts" sheetId="35" r:id="rId1"/>
    <sheet name="Table 1.1" sheetId="252" r:id="rId2"/>
    <sheet name="Tables 1.1 (extra detail)" sheetId="254" r:id="rId3"/>
    <sheet name="Chart 1.1 " sheetId="142" r:id="rId4"/>
    <sheet name="Chart 1.1 DATA" sheetId="143" r:id="rId5"/>
    <sheet name="Chart 1.2" sheetId="255" r:id="rId6"/>
    <sheet name="Chart 1.2 DATA" sheetId="256" r:id="rId7"/>
    <sheet name="Poisson sub 100" sheetId="89" state="hidden" r:id="rId8"/>
  </sheets>
  <externalReferences>
    <externalReference r:id="rId9"/>
  </externalReferences>
  <definedNames>
    <definedName name="_xlnm._FilterDatabase" localSheetId="6" hidden="1">'Chart 1.2 DATA'!$A$2:$V$32</definedName>
    <definedName name="_xlnm._FilterDatabase" localSheetId="0" hidden="1">'IntroductionTables Charts'!$A$5:$J$10</definedName>
    <definedName name="a">#REF!</definedName>
    <definedName name="Hospitals">#REF!</definedName>
    <definedName name="Hospitals_">'[1]Chart 1c DATA'!$V$3:$X$35</definedName>
    <definedName name="ORGANISATION">#REF!</definedName>
  </definedNames>
  <calcPr calcId="162913"/>
</workbook>
</file>

<file path=xl/calcChain.xml><?xml version="1.0" encoding="utf-8"?>
<calcChain xmlns="http://schemas.openxmlformats.org/spreadsheetml/2006/main">
  <c r="D24" i="252" l="1"/>
  <c r="D23" i="252"/>
  <c r="D22" i="252"/>
  <c r="D21" i="252"/>
  <c r="D20" i="252"/>
  <c r="D19" i="252"/>
  <c r="D18" i="252"/>
  <c r="D17" i="252"/>
  <c r="D16" i="252"/>
  <c r="D15" i="252"/>
  <c r="D14" i="252"/>
  <c r="D13" i="252"/>
  <c r="D12" i="252"/>
  <c r="D11" i="252"/>
  <c r="A3" i="256" l="1"/>
  <c r="D3" i="256"/>
  <c r="Q3" i="256"/>
  <c r="B3" i="256" s="1"/>
  <c r="R3" i="256"/>
  <c r="S3" i="256"/>
  <c r="T3" i="256"/>
  <c r="J3" i="256" s="1"/>
  <c r="A4" i="256"/>
  <c r="B4" i="256"/>
  <c r="K4" i="256" s="1"/>
  <c r="C4" i="256"/>
  <c r="D4" i="256"/>
  <c r="I4" i="256"/>
  <c r="F4" i="256" s="1"/>
  <c r="J4" i="256"/>
  <c r="H4" i="256" s="1"/>
  <c r="L4" i="256"/>
  <c r="M4" i="256"/>
  <c r="N4" i="256"/>
  <c r="A5" i="256"/>
  <c r="B5" i="256"/>
  <c r="C5" i="256"/>
  <c r="D5" i="256"/>
  <c r="I5" i="256"/>
  <c r="F5" i="256" s="1"/>
  <c r="J5" i="256"/>
  <c r="H5" i="256" s="1"/>
  <c r="L5" i="256"/>
  <c r="M5" i="256"/>
  <c r="N5" i="256"/>
  <c r="A6" i="256"/>
  <c r="B6" i="256"/>
  <c r="C6" i="256"/>
  <c r="D6" i="256"/>
  <c r="I6" i="256"/>
  <c r="E6" i="256" s="1"/>
  <c r="J6" i="256"/>
  <c r="H6" i="256" s="1"/>
  <c r="K6" i="256"/>
  <c r="L6" i="256"/>
  <c r="M6" i="256"/>
  <c r="N6" i="256"/>
  <c r="A7" i="256"/>
  <c r="B7" i="256"/>
  <c r="C7" i="256"/>
  <c r="D7" i="256"/>
  <c r="I7" i="256"/>
  <c r="F7" i="256" s="1"/>
  <c r="J7" i="256"/>
  <c r="G7" i="256" s="1"/>
  <c r="L7" i="256"/>
  <c r="M7" i="256"/>
  <c r="N7" i="256"/>
  <c r="A8" i="256"/>
  <c r="B8" i="256"/>
  <c r="C8" i="256"/>
  <c r="D8" i="256"/>
  <c r="I8" i="256"/>
  <c r="E8" i="256" s="1"/>
  <c r="J8" i="256"/>
  <c r="H8" i="256" s="1"/>
  <c r="L8" i="256"/>
  <c r="M8" i="256"/>
  <c r="N8" i="256"/>
  <c r="A9" i="256"/>
  <c r="B9" i="256"/>
  <c r="C9" i="256"/>
  <c r="D9" i="256"/>
  <c r="I9" i="256"/>
  <c r="F9" i="256" s="1"/>
  <c r="J9" i="256"/>
  <c r="G9" i="256" s="1"/>
  <c r="L9" i="256"/>
  <c r="M9" i="256"/>
  <c r="N9" i="256"/>
  <c r="A10" i="256"/>
  <c r="B10" i="256"/>
  <c r="C10" i="256"/>
  <c r="D10" i="256"/>
  <c r="I10" i="256"/>
  <c r="E10" i="256" s="1"/>
  <c r="J10" i="256"/>
  <c r="H10" i="256" s="1"/>
  <c r="L10" i="256"/>
  <c r="M10" i="256"/>
  <c r="N10" i="256"/>
  <c r="A11" i="256"/>
  <c r="B11" i="256"/>
  <c r="K11" i="256" s="1"/>
  <c r="C11" i="256"/>
  <c r="D11" i="256"/>
  <c r="I11" i="256"/>
  <c r="F11" i="256" s="1"/>
  <c r="J11" i="256"/>
  <c r="G11" i="256" s="1"/>
  <c r="L11" i="256"/>
  <c r="M11" i="256"/>
  <c r="N11" i="256"/>
  <c r="A12" i="256"/>
  <c r="B12" i="256"/>
  <c r="C12" i="256"/>
  <c r="D12" i="256"/>
  <c r="I12" i="256"/>
  <c r="E12" i="256" s="1"/>
  <c r="J12" i="256"/>
  <c r="H12" i="256" s="1"/>
  <c r="L12" i="256"/>
  <c r="M12" i="256"/>
  <c r="N12" i="256"/>
  <c r="A13" i="256"/>
  <c r="B13" i="256"/>
  <c r="C13" i="256"/>
  <c r="D13" i="256"/>
  <c r="I13" i="256"/>
  <c r="F13" i="256" s="1"/>
  <c r="J13" i="256"/>
  <c r="G13" i="256" s="1"/>
  <c r="L13" i="256"/>
  <c r="M13" i="256"/>
  <c r="N13" i="256"/>
  <c r="A14" i="256"/>
  <c r="B14" i="256"/>
  <c r="C14" i="256"/>
  <c r="D14" i="256"/>
  <c r="I14" i="256"/>
  <c r="E14" i="256" s="1"/>
  <c r="J14" i="256"/>
  <c r="H14" i="256" s="1"/>
  <c r="L14" i="256"/>
  <c r="M14" i="256"/>
  <c r="N14" i="256"/>
  <c r="A15" i="256"/>
  <c r="B15" i="256"/>
  <c r="C15" i="256"/>
  <c r="D15" i="256"/>
  <c r="I15" i="256"/>
  <c r="F15" i="256" s="1"/>
  <c r="J15" i="256"/>
  <c r="G15" i="256" s="1"/>
  <c r="L15" i="256"/>
  <c r="M15" i="256"/>
  <c r="N15" i="256"/>
  <c r="A16" i="256"/>
  <c r="B16" i="256"/>
  <c r="C16" i="256"/>
  <c r="D16" i="256"/>
  <c r="I16" i="256"/>
  <c r="E16" i="256" s="1"/>
  <c r="J16" i="256"/>
  <c r="H16" i="256" s="1"/>
  <c r="L16" i="256"/>
  <c r="M16" i="256"/>
  <c r="N16" i="256"/>
  <c r="A17" i="256"/>
  <c r="B17" i="256"/>
  <c r="C17" i="256"/>
  <c r="D17" i="256"/>
  <c r="I17" i="256"/>
  <c r="F17" i="256" s="1"/>
  <c r="J17" i="256"/>
  <c r="G17" i="256" s="1"/>
  <c r="L17" i="256"/>
  <c r="M17" i="256"/>
  <c r="N17" i="256"/>
  <c r="A18" i="256"/>
  <c r="B18" i="256"/>
  <c r="C18" i="256"/>
  <c r="D18" i="256"/>
  <c r="I18" i="256"/>
  <c r="E18" i="256" s="1"/>
  <c r="J18" i="256"/>
  <c r="H18" i="256" s="1"/>
  <c r="L18" i="256"/>
  <c r="M18" i="256"/>
  <c r="N18" i="256"/>
  <c r="A19" i="256"/>
  <c r="B19" i="256"/>
  <c r="C19" i="256"/>
  <c r="D19" i="256"/>
  <c r="I19" i="256"/>
  <c r="E19" i="256" s="1"/>
  <c r="J19" i="256"/>
  <c r="G19" i="256" s="1"/>
  <c r="L19" i="256"/>
  <c r="M19" i="256"/>
  <c r="N19" i="256"/>
  <c r="A20" i="256"/>
  <c r="B20" i="256"/>
  <c r="C20" i="256"/>
  <c r="D20" i="256"/>
  <c r="I20" i="256"/>
  <c r="E20" i="256" s="1"/>
  <c r="J20" i="256"/>
  <c r="H20" i="256" s="1"/>
  <c r="L20" i="256"/>
  <c r="M20" i="256"/>
  <c r="N20" i="256"/>
  <c r="A21" i="256"/>
  <c r="B21" i="256"/>
  <c r="C21" i="256"/>
  <c r="D21" i="256"/>
  <c r="I21" i="256"/>
  <c r="F21" i="256" s="1"/>
  <c r="J21" i="256"/>
  <c r="G21" i="256" s="1"/>
  <c r="L21" i="256"/>
  <c r="M21" i="256"/>
  <c r="N21" i="256"/>
  <c r="A22" i="256"/>
  <c r="B22" i="256"/>
  <c r="C22" i="256"/>
  <c r="D22" i="256"/>
  <c r="I22" i="256"/>
  <c r="E22" i="256" s="1"/>
  <c r="J22" i="256"/>
  <c r="G22" i="256" s="1"/>
  <c r="L22" i="256"/>
  <c r="M22" i="256"/>
  <c r="N22" i="256"/>
  <c r="A23" i="256"/>
  <c r="B23" i="256"/>
  <c r="C23" i="256"/>
  <c r="D23" i="256"/>
  <c r="I23" i="256"/>
  <c r="E23" i="256" s="1"/>
  <c r="J23" i="256"/>
  <c r="G23" i="256" s="1"/>
  <c r="L23" i="256"/>
  <c r="M23" i="256"/>
  <c r="N23" i="256"/>
  <c r="A24" i="256"/>
  <c r="B24" i="256"/>
  <c r="C24" i="256"/>
  <c r="D24" i="256"/>
  <c r="I24" i="256"/>
  <c r="E24" i="256" s="1"/>
  <c r="J24" i="256"/>
  <c r="G24" i="256" s="1"/>
  <c r="L24" i="256"/>
  <c r="M24" i="256"/>
  <c r="N24" i="256"/>
  <c r="A25" i="256"/>
  <c r="B25" i="256"/>
  <c r="C25" i="256"/>
  <c r="D25" i="256"/>
  <c r="I25" i="256"/>
  <c r="E25" i="256" s="1"/>
  <c r="J25" i="256"/>
  <c r="G25" i="256" s="1"/>
  <c r="L25" i="256"/>
  <c r="M25" i="256"/>
  <c r="N25" i="256"/>
  <c r="A26" i="256"/>
  <c r="B26" i="256"/>
  <c r="C26" i="256"/>
  <c r="D26" i="256"/>
  <c r="I26" i="256"/>
  <c r="E26" i="256" s="1"/>
  <c r="J26" i="256"/>
  <c r="H26" i="256" s="1"/>
  <c r="L26" i="256"/>
  <c r="M26" i="256"/>
  <c r="N26" i="256"/>
  <c r="A27" i="256"/>
  <c r="B27" i="256"/>
  <c r="C27" i="256"/>
  <c r="D27" i="256"/>
  <c r="I27" i="256"/>
  <c r="F27" i="256" s="1"/>
  <c r="J27" i="256"/>
  <c r="G27" i="256" s="1"/>
  <c r="L27" i="256"/>
  <c r="M27" i="256"/>
  <c r="N27" i="256"/>
  <c r="A28" i="256"/>
  <c r="B28" i="256"/>
  <c r="C28" i="256"/>
  <c r="D28" i="256"/>
  <c r="I28" i="256"/>
  <c r="E28" i="256" s="1"/>
  <c r="J28" i="256"/>
  <c r="G28" i="256" s="1"/>
  <c r="L28" i="256"/>
  <c r="M28" i="256"/>
  <c r="N28" i="256"/>
  <c r="A29" i="256"/>
  <c r="B29" i="256"/>
  <c r="C29" i="256"/>
  <c r="D29" i="256"/>
  <c r="I29" i="256"/>
  <c r="E29" i="256" s="1"/>
  <c r="J29" i="256"/>
  <c r="G29" i="256" s="1"/>
  <c r="L29" i="256"/>
  <c r="M29" i="256"/>
  <c r="N29" i="256"/>
  <c r="A30" i="256"/>
  <c r="B30" i="256"/>
  <c r="C30" i="256"/>
  <c r="D30" i="256"/>
  <c r="I30" i="256"/>
  <c r="E30" i="256" s="1"/>
  <c r="J30" i="256"/>
  <c r="H30" i="256" s="1"/>
  <c r="L30" i="256"/>
  <c r="M30" i="256"/>
  <c r="N30" i="256"/>
  <c r="A31" i="256"/>
  <c r="B31" i="256"/>
  <c r="C31" i="256"/>
  <c r="D31" i="256"/>
  <c r="I31" i="256"/>
  <c r="F31" i="256" s="1"/>
  <c r="J31" i="256"/>
  <c r="G31" i="256" s="1"/>
  <c r="L31" i="256"/>
  <c r="M31" i="256"/>
  <c r="N31" i="256"/>
  <c r="A32" i="256"/>
  <c r="B32" i="256"/>
  <c r="C32" i="256"/>
  <c r="D32" i="256"/>
  <c r="I32" i="256"/>
  <c r="E32" i="256" s="1"/>
  <c r="J32" i="256"/>
  <c r="G32" i="256" s="1"/>
  <c r="L32" i="256"/>
  <c r="M32" i="256"/>
  <c r="N32" i="256"/>
  <c r="H11" i="256" l="1"/>
  <c r="K5" i="256"/>
  <c r="I3" i="256"/>
  <c r="F3" i="256" s="1"/>
  <c r="K32" i="256"/>
  <c r="H19" i="256"/>
  <c r="K10" i="256"/>
  <c r="K30" i="256"/>
  <c r="K22" i="256"/>
  <c r="K15" i="256"/>
  <c r="K9" i="256"/>
  <c r="K25" i="256"/>
  <c r="K21" i="256"/>
  <c r="F14" i="256"/>
  <c r="K13" i="256"/>
  <c r="K29" i="256"/>
  <c r="H27" i="256"/>
  <c r="K26" i="256"/>
  <c r="F18" i="256"/>
  <c r="K17" i="256"/>
  <c r="H15" i="256"/>
  <c r="K14" i="256"/>
  <c r="F10" i="256"/>
  <c r="H7" i="256"/>
  <c r="H25" i="256"/>
  <c r="F6" i="256"/>
  <c r="H23" i="256"/>
  <c r="H31" i="256"/>
  <c r="K31" i="256"/>
  <c r="H29" i="256"/>
  <c r="K28" i="256"/>
  <c r="K23" i="256"/>
  <c r="H21" i="256"/>
  <c r="K20" i="256"/>
  <c r="K18" i="256"/>
  <c r="G16" i="256"/>
  <c r="G12" i="256"/>
  <c r="G8" i="256"/>
  <c r="G5" i="256"/>
  <c r="K27" i="256"/>
  <c r="K24" i="256"/>
  <c r="K19" i="256"/>
  <c r="K16" i="256"/>
  <c r="K12" i="256"/>
  <c r="K8" i="256"/>
  <c r="G18" i="256"/>
  <c r="G14" i="256"/>
  <c r="F32" i="256"/>
  <c r="F30" i="256"/>
  <c r="F28" i="256"/>
  <c r="F26" i="256"/>
  <c r="F24" i="256"/>
  <c r="F22" i="256"/>
  <c r="F20" i="256"/>
  <c r="H17" i="256"/>
  <c r="F16" i="256"/>
  <c r="H13" i="256"/>
  <c r="F12" i="256"/>
  <c r="H9" i="256"/>
  <c r="F8" i="256"/>
  <c r="L3" i="256"/>
  <c r="G10" i="256"/>
  <c r="K7" i="256"/>
  <c r="G6" i="256"/>
  <c r="G4" i="256"/>
  <c r="H3" i="256"/>
  <c r="G3" i="256"/>
  <c r="E31" i="256"/>
  <c r="G30" i="256"/>
  <c r="E27" i="256"/>
  <c r="G26" i="256"/>
  <c r="E21" i="256"/>
  <c r="G20" i="256"/>
  <c r="E17" i="256"/>
  <c r="E15" i="256"/>
  <c r="E13" i="256"/>
  <c r="E11" i="256"/>
  <c r="E9" i="256"/>
  <c r="E7" i="256"/>
  <c r="E5" i="256"/>
  <c r="M3" i="256"/>
  <c r="E3" i="256"/>
  <c r="H32" i="256"/>
  <c r="F29" i="256"/>
  <c r="H28" i="256"/>
  <c r="F25" i="256"/>
  <c r="H24" i="256"/>
  <c r="F23" i="256"/>
  <c r="H22" i="256"/>
  <c r="F19" i="256"/>
  <c r="N3" i="256"/>
  <c r="E4" i="256"/>
  <c r="C3" i="256"/>
  <c r="K3" i="256" s="1"/>
  <c r="S55" i="254"/>
  <c r="R55" i="254"/>
  <c r="Q55" i="254"/>
  <c r="P55" i="254"/>
  <c r="O55" i="254"/>
  <c r="N55" i="254"/>
  <c r="M55" i="254"/>
  <c r="L55" i="254"/>
  <c r="K55" i="254"/>
  <c r="J55" i="254"/>
  <c r="I55" i="254"/>
  <c r="H55" i="254"/>
  <c r="G55" i="254"/>
  <c r="F55" i="254"/>
  <c r="E55" i="254"/>
  <c r="D54" i="254"/>
  <c r="S53" i="254"/>
  <c r="R53" i="254"/>
  <c r="Q53" i="254"/>
  <c r="P53" i="254"/>
  <c r="O53" i="254"/>
  <c r="N53" i="254"/>
  <c r="M53" i="254"/>
  <c r="L53" i="254"/>
  <c r="K53" i="254"/>
  <c r="J53" i="254"/>
  <c r="I53" i="254"/>
  <c r="H53" i="254"/>
  <c r="G53" i="254"/>
  <c r="F53" i="254"/>
  <c r="E53" i="254"/>
  <c r="D52" i="254"/>
  <c r="S51" i="254"/>
  <c r="R51" i="254"/>
  <c r="Q51" i="254"/>
  <c r="P51" i="254"/>
  <c r="O51" i="254"/>
  <c r="N51" i="254"/>
  <c r="M51" i="254"/>
  <c r="L51" i="254"/>
  <c r="K51" i="254"/>
  <c r="J51" i="254"/>
  <c r="I51" i="254"/>
  <c r="H51" i="254"/>
  <c r="G51" i="254"/>
  <c r="F51" i="254"/>
  <c r="E51" i="254"/>
  <c r="D50" i="254"/>
  <c r="S49" i="254"/>
  <c r="R49" i="254"/>
  <c r="Q49" i="254"/>
  <c r="P49" i="254"/>
  <c r="O49" i="254"/>
  <c r="N49" i="254"/>
  <c r="M49" i="254"/>
  <c r="L49" i="254"/>
  <c r="K49" i="254"/>
  <c r="J49" i="254"/>
  <c r="I49" i="254"/>
  <c r="H49" i="254"/>
  <c r="G49" i="254"/>
  <c r="F49" i="254"/>
  <c r="E49" i="254"/>
  <c r="D48" i="254"/>
  <c r="S47" i="254"/>
  <c r="R47" i="254"/>
  <c r="Q47" i="254"/>
  <c r="P47" i="254"/>
  <c r="O47" i="254"/>
  <c r="N47" i="254"/>
  <c r="M47" i="254"/>
  <c r="L47" i="254"/>
  <c r="K47" i="254"/>
  <c r="J47" i="254"/>
  <c r="I47" i="254"/>
  <c r="H47" i="254"/>
  <c r="G47" i="254"/>
  <c r="F47" i="254"/>
  <c r="E47" i="254"/>
  <c r="D46" i="254"/>
  <c r="S43" i="254"/>
  <c r="R43" i="254"/>
  <c r="Q43" i="254"/>
  <c r="P43" i="254"/>
  <c r="O43" i="254"/>
  <c r="N43" i="254"/>
  <c r="M43" i="254"/>
  <c r="L43" i="254"/>
  <c r="K43" i="254"/>
  <c r="J43" i="254"/>
  <c r="I43" i="254"/>
  <c r="H43" i="254"/>
  <c r="G43" i="254"/>
  <c r="F43" i="254"/>
  <c r="E43" i="254"/>
  <c r="D42" i="254"/>
  <c r="S41" i="254"/>
  <c r="R41" i="254"/>
  <c r="Q41" i="254"/>
  <c r="P41" i="254"/>
  <c r="O41" i="254"/>
  <c r="N41" i="254"/>
  <c r="M41" i="254"/>
  <c r="L41" i="254"/>
  <c r="K41" i="254"/>
  <c r="J41" i="254"/>
  <c r="I41" i="254"/>
  <c r="H41" i="254"/>
  <c r="G41" i="254"/>
  <c r="F41" i="254"/>
  <c r="E41" i="254"/>
  <c r="D40" i="254"/>
  <c r="S39" i="254"/>
  <c r="R39" i="254"/>
  <c r="Q39" i="254"/>
  <c r="P39" i="254"/>
  <c r="O39" i="254"/>
  <c r="N39" i="254"/>
  <c r="M39" i="254"/>
  <c r="L39" i="254"/>
  <c r="K39" i="254"/>
  <c r="J39" i="254"/>
  <c r="I39" i="254"/>
  <c r="H39" i="254"/>
  <c r="G39" i="254"/>
  <c r="F39" i="254"/>
  <c r="E39" i="254"/>
  <c r="D38" i="254"/>
  <c r="S37" i="254"/>
  <c r="R37" i="254"/>
  <c r="Q37" i="254"/>
  <c r="P37" i="254"/>
  <c r="O37" i="254"/>
  <c r="N37" i="254"/>
  <c r="M37" i="254"/>
  <c r="L37" i="254"/>
  <c r="K37" i="254"/>
  <c r="J37" i="254"/>
  <c r="I37" i="254"/>
  <c r="H37" i="254"/>
  <c r="G37" i="254"/>
  <c r="F37" i="254"/>
  <c r="E37" i="254"/>
  <c r="D36" i="254"/>
  <c r="S35" i="254"/>
  <c r="R35" i="254"/>
  <c r="Q35" i="254"/>
  <c r="P35" i="254"/>
  <c r="O35" i="254"/>
  <c r="N35" i="254"/>
  <c r="M35" i="254"/>
  <c r="L35" i="254"/>
  <c r="K35" i="254"/>
  <c r="J35" i="254"/>
  <c r="I35" i="254"/>
  <c r="H35" i="254"/>
  <c r="G35" i="254"/>
  <c r="F35" i="254"/>
  <c r="E35" i="254"/>
  <c r="D34" i="254"/>
  <c r="S33" i="254"/>
  <c r="R33" i="254"/>
  <c r="Q33" i="254"/>
  <c r="P33" i="254"/>
  <c r="O33" i="254"/>
  <c r="N33" i="254"/>
  <c r="M33" i="254"/>
  <c r="L33" i="254"/>
  <c r="K33" i="254"/>
  <c r="J33" i="254"/>
  <c r="I33" i="254"/>
  <c r="H33" i="254"/>
  <c r="G33" i="254"/>
  <c r="F33" i="254"/>
  <c r="E33" i="254"/>
  <c r="D32" i="254"/>
  <c r="S29" i="254"/>
  <c r="R29" i="254"/>
  <c r="Q29" i="254"/>
  <c r="P29" i="254"/>
  <c r="O29" i="254"/>
  <c r="N29" i="254"/>
  <c r="M29" i="254"/>
  <c r="L29" i="254"/>
  <c r="K29" i="254"/>
  <c r="J29" i="254"/>
  <c r="I29" i="254"/>
  <c r="H29" i="254"/>
  <c r="G29" i="254"/>
  <c r="F29" i="254"/>
  <c r="E29" i="254"/>
  <c r="D28" i="254"/>
  <c r="S27" i="254"/>
  <c r="R27" i="254"/>
  <c r="Q27" i="254"/>
  <c r="P27" i="254"/>
  <c r="O27" i="254"/>
  <c r="N27" i="254"/>
  <c r="M27" i="254"/>
  <c r="L27" i="254"/>
  <c r="K27" i="254"/>
  <c r="J27" i="254"/>
  <c r="I27" i="254"/>
  <c r="H27" i="254"/>
  <c r="G27" i="254"/>
  <c r="F27" i="254"/>
  <c r="E27" i="254"/>
  <c r="D26" i="254"/>
  <c r="S25" i="254"/>
  <c r="R25" i="254"/>
  <c r="Q25" i="254"/>
  <c r="P25" i="254"/>
  <c r="O25" i="254"/>
  <c r="N25" i="254"/>
  <c r="M25" i="254"/>
  <c r="L25" i="254"/>
  <c r="K25" i="254"/>
  <c r="J25" i="254"/>
  <c r="I25" i="254"/>
  <c r="H25" i="254"/>
  <c r="G25" i="254"/>
  <c r="F25" i="254"/>
  <c r="E25" i="254"/>
  <c r="D24" i="254"/>
  <c r="S18" i="254"/>
  <c r="R18" i="254"/>
  <c r="Q18" i="254"/>
  <c r="P18" i="254"/>
  <c r="O18" i="254"/>
  <c r="N18" i="254"/>
  <c r="M18" i="254"/>
  <c r="L18" i="254"/>
  <c r="K18" i="254"/>
  <c r="J18" i="254"/>
  <c r="I18" i="254"/>
  <c r="H18" i="254"/>
  <c r="G18" i="254"/>
  <c r="F18" i="254"/>
  <c r="E18" i="254"/>
  <c r="D17" i="254"/>
  <c r="S14" i="254"/>
  <c r="R14" i="254"/>
  <c r="Q14" i="254"/>
  <c r="P14" i="254"/>
  <c r="O14" i="254"/>
  <c r="N14" i="254"/>
  <c r="M14" i="254"/>
  <c r="L14" i="254"/>
  <c r="K14" i="254"/>
  <c r="J14" i="254"/>
  <c r="I14" i="254"/>
  <c r="H14" i="254"/>
  <c r="G14" i="254"/>
  <c r="F14" i="254"/>
  <c r="E14" i="254"/>
  <c r="D13" i="254"/>
  <c r="S12" i="254"/>
  <c r="R12" i="254"/>
  <c r="Q12" i="254"/>
  <c r="P12" i="254"/>
  <c r="O12" i="254"/>
  <c r="N12" i="254"/>
  <c r="M12" i="254"/>
  <c r="L12" i="254"/>
  <c r="K12" i="254"/>
  <c r="J12" i="254"/>
  <c r="I12" i="254"/>
  <c r="H12" i="254"/>
  <c r="G12" i="254"/>
  <c r="F12" i="254"/>
  <c r="E12" i="254"/>
  <c r="D11" i="254"/>
  <c r="D8" i="254"/>
  <c r="D39" i="254" l="1"/>
  <c r="D55" i="254"/>
  <c r="D25" i="254"/>
  <c r="D27" i="254"/>
  <c r="D12" i="254"/>
  <c r="D35" i="254"/>
  <c r="D37" i="254"/>
  <c r="D43" i="254"/>
  <c r="D47" i="254"/>
  <c r="D51" i="254"/>
  <c r="D53" i="254"/>
  <c r="D18" i="254"/>
  <c r="D33" i="254"/>
  <c r="D14" i="254"/>
  <c r="D29" i="254"/>
  <c r="D49" i="254"/>
  <c r="D41" i="254"/>
  <c r="C9" i="252"/>
  <c r="D9" i="252" s="1"/>
  <c r="A8" i="143" l="1"/>
  <c r="A15" i="143"/>
  <c r="A17" i="143"/>
  <c r="A11" i="143"/>
  <c r="A13" i="143"/>
  <c r="A5" i="143"/>
  <c r="A4" i="143"/>
  <c r="A14" i="143"/>
  <c r="A7" i="143"/>
  <c r="A16" i="143"/>
  <c r="A6" i="143"/>
  <c r="A10" i="143"/>
  <c r="A12" i="143"/>
  <c r="A9" i="143"/>
  <c r="T3" i="143"/>
  <c r="S3" i="143"/>
  <c r="R3" i="143"/>
  <c r="Q3" i="143"/>
  <c r="N8" i="143"/>
  <c r="J8" i="143"/>
  <c r="H8" i="143" s="1"/>
  <c r="I8" i="143"/>
  <c r="F8" i="143" s="1"/>
  <c r="C8" i="143"/>
  <c r="B8" i="143"/>
  <c r="N15" i="143"/>
  <c r="J15" i="143"/>
  <c r="G15" i="143" s="1"/>
  <c r="I15" i="143"/>
  <c r="F15" i="143" s="1"/>
  <c r="C15" i="143"/>
  <c r="B15" i="143"/>
  <c r="N17" i="143"/>
  <c r="J17" i="143"/>
  <c r="H17" i="143" s="1"/>
  <c r="I17" i="143"/>
  <c r="E17" i="143" s="1"/>
  <c r="C17" i="143"/>
  <c r="B17" i="143"/>
  <c r="N11" i="143"/>
  <c r="J11" i="143"/>
  <c r="G11" i="143" s="1"/>
  <c r="I11" i="143"/>
  <c r="F11" i="143" s="1"/>
  <c r="C11" i="143"/>
  <c r="B11" i="143"/>
  <c r="N13" i="143"/>
  <c r="J13" i="143"/>
  <c r="H13" i="143" s="1"/>
  <c r="I13" i="143"/>
  <c r="F13" i="143" s="1"/>
  <c r="C13" i="143"/>
  <c r="B13" i="143"/>
  <c r="N5" i="143"/>
  <c r="J5" i="143"/>
  <c r="G5" i="143" s="1"/>
  <c r="I5" i="143"/>
  <c r="F5" i="143" s="1"/>
  <c r="C5" i="143"/>
  <c r="B5" i="143"/>
  <c r="N4" i="143"/>
  <c r="J4" i="143"/>
  <c r="H4" i="143" s="1"/>
  <c r="I4" i="143"/>
  <c r="F4" i="143" s="1"/>
  <c r="C4" i="143"/>
  <c r="B4" i="143"/>
  <c r="N14" i="143"/>
  <c r="J14" i="143"/>
  <c r="G14" i="143" s="1"/>
  <c r="I14" i="143"/>
  <c r="E14" i="143" s="1"/>
  <c r="C14" i="143"/>
  <c r="B14" i="143"/>
  <c r="N7" i="143"/>
  <c r="J7" i="143"/>
  <c r="H7" i="143" s="1"/>
  <c r="I7" i="143"/>
  <c r="E7" i="143" s="1"/>
  <c r="C7" i="143"/>
  <c r="B7" i="143"/>
  <c r="N16" i="143"/>
  <c r="J16" i="143"/>
  <c r="G16" i="143" s="1"/>
  <c r="I16" i="143"/>
  <c r="E16" i="143" s="1"/>
  <c r="C16" i="143"/>
  <c r="B16" i="143"/>
  <c r="N6" i="143"/>
  <c r="J6" i="143"/>
  <c r="H6" i="143" s="1"/>
  <c r="I6" i="143"/>
  <c r="E6" i="143" s="1"/>
  <c r="C6" i="143"/>
  <c r="B6" i="143"/>
  <c r="N10" i="143"/>
  <c r="J10" i="143"/>
  <c r="G10" i="143" s="1"/>
  <c r="I10" i="143"/>
  <c r="E10" i="143" s="1"/>
  <c r="C10" i="143"/>
  <c r="B10" i="143"/>
  <c r="N12" i="143"/>
  <c r="J12" i="143"/>
  <c r="H12" i="143" s="1"/>
  <c r="I12" i="143"/>
  <c r="F12" i="143" s="1"/>
  <c r="C12" i="143"/>
  <c r="B12" i="143"/>
  <c r="N9" i="143"/>
  <c r="J9" i="143"/>
  <c r="H9" i="143" s="1"/>
  <c r="I9" i="143"/>
  <c r="F9" i="143" s="1"/>
  <c r="C9" i="143"/>
  <c r="U9" i="143" s="1"/>
  <c r="B9" i="143"/>
  <c r="U16" i="143" l="1"/>
  <c r="U14" i="143"/>
  <c r="U5" i="143"/>
  <c r="U11" i="143"/>
  <c r="U15" i="143"/>
  <c r="U10" i="143"/>
  <c r="U12" i="143"/>
  <c r="U6" i="143"/>
  <c r="U7" i="143"/>
  <c r="U4" i="143"/>
  <c r="U13" i="143"/>
  <c r="U17" i="143"/>
  <c r="U8" i="143"/>
  <c r="G9" i="143"/>
  <c r="B3" i="143"/>
  <c r="K16" i="143"/>
  <c r="F16" i="143"/>
  <c r="E13" i="143"/>
  <c r="K4" i="143"/>
  <c r="F17" i="143"/>
  <c r="E4" i="143"/>
  <c r="G6" i="143"/>
  <c r="F14" i="143"/>
  <c r="H11" i="143"/>
  <c r="K8" i="143"/>
  <c r="K12" i="143"/>
  <c r="K6" i="143"/>
  <c r="E5" i="143"/>
  <c r="E15" i="143"/>
  <c r="I3" i="143"/>
  <c r="E3" i="143" s="1"/>
  <c r="K7" i="143"/>
  <c r="K11" i="143"/>
  <c r="E8" i="143"/>
  <c r="F6" i="143"/>
  <c r="N3" i="143"/>
  <c r="F7" i="143"/>
  <c r="H14" i="143"/>
  <c r="K17" i="143"/>
  <c r="G17" i="143"/>
  <c r="E12" i="143"/>
  <c r="E9" i="143"/>
  <c r="K10" i="143"/>
  <c r="E11" i="143"/>
  <c r="K9" i="143"/>
  <c r="F10" i="143"/>
  <c r="K5" i="143"/>
  <c r="K13" i="143"/>
  <c r="K14" i="143"/>
  <c r="G4" i="143"/>
  <c r="K15" i="143"/>
  <c r="L8" i="143"/>
  <c r="C3" i="143"/>
  <c r="J3" i="143"/>
  <c r="L3" i="143"/>
  <c r="L9" i="143"/>
  <c r="G12" i="143"/>
  <c r="M6" i="143"/>
  <c r="H16" i="143"/>
  <c r="L16" i="143"/>
  <c r="G7" i="143"/>
  <c r="M4" i="143"/>
  <c r="H5" i="143"/>
  <c r="L5" i="143"/>
  <c r="G13" i="143"/>
  <c r="M17" i="143"/>
  <c r="H15" i="143"/>
  <c r="L15" i="143"/>
  <c r="G8" i="143"/>
  <c r="M10" i="143"/>
  <c r="L6" i="143"/>
  <c r="M14" i="143"/>
  <c r="L4" i="143"/>
  <c r="M11" i="143"/>
  <c r="L17" i="143"/>
  <c r="M7" i="143"/>
  <c r="L14" i="143"/>
  <c r="M13" i="143"/>
  <c r="L11" i="143"/>
  <c r="M8" i="143"/>
  <c r="M12" i="143"/>
  <c r="H10" i="143"/>
  <c r="L10" i="143"/>
  <c r="M3" i="143"/>
  <c r="M9" i="143"/>
  <c r="L12" i="143"/>
  <c r="M16" i="143"/>
  <c r="L7" i="143"/>
  <c r="M5" i="143"/>
  <c r="L13" i="143"/>
  <c r="M15" i="143"/>
  <c r="K3" i="143" l="1"/>
  <c r="F3" i="143"/>
  <c r="H3" i="143"/>
  <c r="G3" i="143"/>
</calcChain>
</file>

<file path=xl/sharedStrings.xml><?xml version="1.0" encoding="utf-8"?>
<sst xmlns="http://schemas.openxmlformats.org/spreadsheetml/2006/main" count="351" uniqueCount="195">
  <si>
    <t>Upper
CI</t>
  </si>
  <si>
    <t>Lower
CI</t>
  </si>
  <si>
    <t>NHS Board</t>
  </si>
  <si>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</si>
  <si>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</si>
  <si>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</si>
  <si>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</si>
  <si>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</si>
  <si>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</si>
  <si>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</si>
  <si>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</si>
  <si>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</si>
  <si>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</si>
  <si>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</si>
  <si>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</si>
  <si>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</si>
  <si>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</si>
  <si>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</si>
  <si>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</si>
  <si>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</si>
  <si>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</si>
  <si>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</si>
  <si>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</si>
  <si>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</si>
  <si>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</si>
  <si>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</si>
  <si>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</si>
  <si>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Ayr Hospital</t>
  </si>
  <si>
    <t>Ayr</t>
  </si>
  <si>
    <t>Crosshouse Hospital</t>
  </si>
  <si>
    <t>Crosshouse</t>
  </si>
  <si>
    <t>Borders General Hospital</t>
  </si>
  <si>
    <t>Dumfries &amp; Galloway Royal Infirmary</t>
  </si>
  <si>
    <t>DGRI</t>
  </si>
  <si>
    <t>Galloway Community Hospital</t>
  </si>
  <si>
    <t>Forth Valley Royal Hospital</t>
  </si>
  <si>
    <t>Aberdeen Royal Infirmary</t>
  </si>
  <si>
    <t>Dr Gray's Hospital</t>
  </si>
  <si>
    <t>Dr Grays</t>
  </si>
  <si>
    <t>Glasgow Royal Infirmary</t>
  </si>
  <si>
    <t>Inverclyde Royal Hospital</t>
  </si>
  <si>
    <t>IRH</t>
  </si>
  <si>
    <t>Royal Alexandra Hospital</t>
  </si>
  <si>
    <t>Belford Hospital</t>
  </si>
  <si>
    <t>Caithness General Hospital</t>
  </si>
  <si>
    <t>Lorn &amp; Islands Hospital</t>
  </si>
  <si>
    <t>L&amp;I</t>
  </si>
  <si>
    <t>Raigmore Hospital</t>
  </si>
  <si>
    <t>Raigmore</t>
  </si>
  <si>
    <t>Hairmyres Hospital</t>
  </si>
  <si>
    <t>Hairmyres</t>
  </si>
  <si>
    <t>Monklands Hospital</t>
  </si>
  <si>
    <t>Monklands</t>
  </si>
  <si>
    <t>Wishaw General Hospital</t>
  </si>
  <si>
    <t>Wishaw</t>
  </si>
  <si>
    <t>Royal Infirmary of Edinburgh</t>
  </si>
  <si>
    <t>RIE</t>
  </si>
  <si>
    <t>St John's Hospital</t>
  </si>
  <si>
    <t>SJH</t>
  </si>
  <si>
    <t>Western General Hospital</t>
  </si>
  <si>
    <t>WGH</t>
  </si>
  <si>
    <t>Balfour Hospital</t>
  </si>
  <si>
    <t>Balfour</t>
  </si>
  <si>
    <t>Gilbert Bain Hospital</t>
  </si>
  <si>
    <t>Ninewells Hospital</t>
  </si>
  <si>
    <t>Ninewells</t>
  </si>
  <si>
    <t>Perth Royal Infirmary</t>
  </si>
  <si>
    <t>PRI</t>
  </si>
  <si>
    <t>Uist &amp; Barra Hospital</t>
  </si>
  <si>
    <t>Western Isles Hospital</t>
  </si>
  <si>
    <t>Scotland</t>
  </si>
  <si>
    <t>%</t>
  </si>
  <si>
    <t>VHK</t>
  </si>
  <si>
    <t>ARI</t>
  </si>
  <si>
    <t>Total</t>
  </si>
  <si>
    <t>FVRH</t>
  </si>
  <si>
    <t>GRI</t>
  </si>
  <si>
    <t>RAH</t>
  </si>
  <si>
    <t>Table/ Chart Number</t>
  </si>
  <si>
    <t>Title</t>
  </si>
  <si>
    <t>Page number in printed report</t>
  </si>
  <si>
    <t>GCH*</t>
  </si>
  <si>
    <t>Belford*</t>
  </si>
  <si>
    <t>Caithness*</t>
  </si>
  <si>
    <t>-</t>
  </si>
  <si>
    <t>Outside Scotland/ Not Known/ Other</t>
  </si>
  <si>
    <t>Number</t>
  </si>
  <si>
    <t>NHSSCOTLAND</t>
  </si>
  <si>
    <t>Victoria Hospital Kirkcaldy</t>
  </si>
  <si>
    <t>Gilbert Bain*</t>
  </si>
  <si>
    <r>
      <t xml:space="preserve">1.  </t>
    </r>
    <r>
      <rPr>
        <b/>
        <sz val="8"/>
        <color indexed="8"/>
        <rFont val="Arial"/>
        <family val="2"/>
      </rPr>
      <t xml:space="preserve">A 'bundle' involves a group of specific interventions/ processes of care that significantly improve patient outcome if done together rather than separately and this also improves the  consistency with which patients are managed.  </t>
    </r>
  </si>
  <si>
    <t>For the specific components, exclusions are as follows: (1) Stroke Unit admission excludes patients with in-hospital strokes, patients transferred in from another acute hospital or patients discharged within 1 day of admission to hospital (2) aspirin excludes patients with valid contraindications to aspirin and also those receiving a 'non-stroke' final diagnosis who are discharged within 1 day of admission to hospital.</t>
  </si>
  <si>
    <t>In measuring the proportion of patients receiving an 'appropriate' bundle, patients ineligible for, and therefore not receiving, specific components of the bundle are counted as having received their appropriate bundle provided they received the remaining components for which they were eligible.</t>
  </si>
  <si>
    <r>
      <t xml:space="preserve">2.  Due to the number of beds within some hospitals indicated (*) and the small numbers of stroke admissions to these hospitals </t>
    </r>
    <r>
      <rPr>
        <b/>
        <sz val="8"/>
        <color indexed="8"/>
        <rFont val="Arial"/>
        <family val="2"/>
      </rPr>
      <t>it is not practical to have a defined Stroke Unit.</t>
    </r>
    <r>
      <rPr>
        <sz val="8"/>
        <color indexed="8"/>
        <rFont val="Arial"/>
        <family val="2"/>
      </rPr>
      <t xml:space="preserve"> We have confirmed however that a defined stroke pathway is in place in these hospitals and that the Scottish Stroke Care Standard criteria are established within that pathway.</t>
    </r>
  </si>
  <si>
    <t>Female</t>
  </si>
  <si>
    <t>Male</t>
  </si>
  <si>
    <t>Haemorrhagic</t>
  </si>
  <si>
    <t>Ischaemic</t>
  </si>
  <si>
    <t>Stroke Type</t>
  </si>
  <si>
    <t>Table 1: Poisson distribution 95% confidence limits.</t>
  </si>
  <si>
    <t>Observed</t>
  </si>
  <si>
    <t>Lower Confidence Limit</t>
  </si>
  <si>
    <t>Upper Confidence Limit</t>
  </si>
  <si>
    <t>Age &lt;60 years on admission</t>
  </si>
  <si>
    <t>Age 60-80 years on admission</t>
  </si>
  <si>
    <t>Age over 80 years on admission</t>
  </si>
  <si>
    <t>Case Mix</t>
  </si>
  <si>
    <t>Age Distribution</t>
  </si>
  <si>
    <t>Gender and Mean Age</t>
  </si>
  <si>
    <t>Final diagnosis stroke</t>
  </si>
  <si>
    <t>NHS Board of Residence</t>
  </si>
  <si>
    <t>Mean Age (years)</t>
  </si>
  <si>
    <r>
      <t xml:space="preserve">Number and </t>
    </r>
    <r>
      <rPr>
        <b/>
        <i/>
        <sz val="10"/>
        <color theme="0"/>
        <rFont val="Arial"/>
        <family val="2"/>
      </rPr>
      <t>Percentage</t>
    </r>
    <r>
      <rPr>
        <b/>
        <sz val="10"/>
        <color theme="0"/>
        <rFont val="Arial"/>
        <family val="2"/>
      </rPr>
      <t xml:space="preserve"> of Final Stroke</t>
    </r>
  </si>
  <si>
    <t>Can walk without help from another person?</t>
  </si>
  <si>
    <t>Can lift both arms off the bed at first assessment?</t>
  </si>
  <si>
    <t>Oriented to time, place and person at first assessment?</t>
  </si>
  <si>
    <t>Can talk at first assessment?</t>
  </si>
  <si>
    <t>Lived alone at normal place of residence?</t>
  </si>
  <si>
    <t>Independent in Activities of Daily Living?</t>
  </si>
  <si>
    <t>Scottish Index of Multiple Deprivation</t>
  </si>
  <si>
    <t>SIMD 3</t>
  </si>
  <si>
    <t>SIMD 4</t>
  </si>
  <si>
    <t>SIMD 2</t>
  </si>
  <si>
    <t>SIMD 1 (most deprived)</t>
  </si>
  <si>
    <t>SIMD 5 (least deprived)</t>
  </si>
  <si>
    <t>Mean Age Males (years)</t>
  </si>
  <si>
    <t>Mean Age Females (years)</t>
  </si>
  <si>
    <t>Males</t>
  </si>
  <si>
    <t>Ischaemic Strokes</t>
  </si>
  <si>
    <t>SIMD 1
(Most deprived)</t>
  </si>
  <si>
    <t>SIMD 5
(Least deprived)</t>
  </si>
  <si>
    <t>Percentage of Confirmed Strokes</t>
  </si>
  <si>
    <t>Crude rate per 100,000 residents</t>
  </si>
  <si>
    <t>For a more detailed version of this table please see worksheet …</t>
  </si>
  <si>
    <t>Stroke Standard (2016)</t>
  </si>
  <si>
    <t>click here for the SSCA web site where a PDF copy of the Scottish Stroke Improvement Plan may be viewed and/or downloaded</t>
  </si>
  <si>
    <t>Standard (2016) (%)</t>
  </si>
  <si>
    <r>
      <t xml:space="preserve">3. </t>
    </r>
    <r>
      <rPr>
        <b/>
        <sz val="8"/>
        <color indexed="8"/>
        <rFont val="Arial"/>
        <family val="2"/>
      </rPr>
      <t xml:space="preserve">Uist &amp; Barra Hospital, NHS Western Isles does not have a CT scanner </t>
    </r>
    <r>
      <rPr>
        <sz val="8"/>
        <color indexed="8"/>
        <rFont val="Arial"/>
        <family val="2"/>
      </rPr>
      <t>but patients are airlifted to Western Isles Hospital and a proportion may arrive in sufficient time to have brain imaging within 24 hours of admission.</t>
    </r>
  </si>
  <si>
    <t>ORDER</t>
  </si>
  <si>
    <t>2017 (%)</t>
  </si>
  <si>
    <t>CI
2017</t>
  </si>
  <si>
    <t>Confidence Interval 2017 (%)</t>
  </si>
  <si>
    <t>1 NHS board of residence derived from postcode. A small proportion of records cannot be assigned to specific NHS boards because of insufficient information (e.g. part postcode) or because patient was a non-Scottish resident.</t>
  </si>
  <si>
    <t xml:space="preserve">   they woke from sleep with symptoms of stroke).</t>
  </si>
  <si>
    <t>2 Some patients may not be treated within their resident NHS board and may travel to other NHS boards for treatment.</t>
  </si>
  <si>
    <t>3 The column 'Confirmed strokes' excludes a small proportion of records for in-hospital wake-up strokes (where the patient was already in hospital for other reasons and had a stroke during their hospital stay but with doubt about whether</t>
  </si>
  <si>
    <r>
      <t xml:space="preserve">4 For further information on the Scottish Index of Multiple Deprivation (SIMD) see the Scottish Government web site at </t>
    </r>
    <r>
      <rPr>
        <u/>
        <sz val="8"/>
        <color theme="1"/>
        <rFont val="Arial"/>
        <family val="2"/>
      </rPr>
      <t>http://www.gov.scot/Topics/Statistics/SIMD</t>
    </r>
    <r>
      <rPr>
        <sz val="8"/>
        <color theme="1"/>
        <rFont val="Arial"/>
        <family val="2"/>
      </rPr>
      <t xml:space="preserve"> and </t>
    </r>
    <r>
      <rPr>
        <u/>
        <sz val="8"/>
        <color theme="1"/>
        <rFont val="Arial"/>
        <family val="2"/>
      </rPr>
      <t>http://www.gov.scot/Resource/0050/00504809.pdf</t>
    </r>
    <r>
      <rPr>
        <sz val="8"/>
        <color theme="1"/>
        <rFont val="Arial"/>
        <family val="2"/>
      </rPr>
      <t>.</t>
    </r>
  </si>
  <si>
    <t>4. During 2017 NHS Dumfries &amp; Galloway opened the New Dumfries &amp; Galloway Royal Infirmary.</t>
  </si>
  <si>
    <t>The Stroke Care Bundle involves four components: admission to a Stroke Unit, swallow screen, brain scan and aspirin. Not all patients are eligible for all four components. An aspirin allergy, for example, would preclude the prescribing of aspirin, so the term 'appropriate' refers to patients receiving the components for which they were eligible. A flow chart in section 1  of this report describes the different categories of bundle depending on patients' eligibility.</t>
  </si>
  <si>
    <t>The information in this table is presented as Tables 2.1 of the PDF version of the annual report.</t>
  </si>
  <si>
    <t>view Chart 2.1 data</t>
  </si>
  <si>
    <t>view Chart 2.2 data</t>
  </si>
  <si>
    <t xml:space="preserve">5. Uist and Barra Hospital has been excluded from this chart due to very low patient numbers. </t>
  </si>
  <si>
    <t>* Some chart worksheets may have a separate data worksheet showing the numbers upon which the chart is based.</t>
  </si>
  <si>
    <t>Section 2</t>
  </si>
  <si>
    <t>Note that the full list, including other sections, appears in the PDF version of the report as Appendix B</t>
  </si>
  <si>
    <t>2018 (%) - statistically significant decline</t>
  </si>
  <si>
    <t>2018 (%) - no statistically significant change</t>
  </si>
  <si>
    <t>2018 (%) - statistically significant improvement</t>
  </si>
  <si>
    <t>U&amp;B</t>
  </si>
  <si>
    <t>Queen Elizabeth University Hospital</t>
  </si>
  <si>
    <t>QUEH</t>
  </si>
  <si>
    <t>CI
2018</t>
  </si>
  <si>
    <t>Confidence interval 2018 (%)</t>
  </si>
  <si>
    <t>2018 (%)</t>
  </si>
  <si>
    <t>Percentage
(ranked high-to-low for 2018 by board)</t>
  </si>
  <si>
    <t>rank</t>
  </si>
  <si>
    <t>Ayrshire and Arran</t>
  </si>
  <si>
    <t>Dumfries and Galloway</t>
  </si>
  <si>
    <t>Greater Glasgow and Clyde</t>
  </si>
  <si>
    <t>All Ages</t>
  </si>
  <si>
    <t>16+</t>
  </si>
  <si>
    <t>Scottish Stroke Care Audit 2018 National Report: Stroke Services in Scottish Hospitals, Data Relating to 2018.</t>
  </si>
  <si>
    <t>Numbers and percentages of stroke patients by age, sex, case mix, deprivation category and NHS board of residence, 2018 data (final diagnosis).</t>
  </si>
  <si>
    <t>(Health Board) Percentage of stroke patients receiving an 'appropriate' Stroke Care Bundle (i.e. Stroke Unit admission, swallow screen, brain scan and aspirin), 2017 and 2018 data (based on final diagnosis).</t>
  </si>
  <si>
    <t>(Hospital) Percentage of stroke patients receiving an 'appropriate' Stroke Care Bundle (i.e. Stroke Unit admission, swallow screen, brain scan and aspirin), 2017 and 2018 data (based on final diagnosis).</t>
  </si>
  <si>
    <t>https://www.nrscotland.gov.uk/statistics-and-data/statistics/statistics-by-theme/population/population-estimates/mid-year-population-estimates/mid-2018</t>
  </si>
  <si>
    <t>https://www.nrscotland.gov.uk/files//statistics/population-estimates/mid-18/mid-year-pop-est-18-tabs.xlsx</t>
  </si>
  <si>
    <t>Population estimates 2018</t>
  </si>
  <si>
    <t>Horizontal line reflects Scottish Stroke Care Standard (2016) of 80% of stroke patients to receive the appropriate elements of the stroke care bundle (i.e. Stroke Unit admission, swallow screen, brain scan and aspirin)</t>
  </si>
  <si>
    <t>Confirmed Strokes admitted during 2018</t>
  </si>
  <si>
    <r>
      <t>Notes regarding Chart 1.2</t>
    </r>
    <r>
      <rPr>
        <sz val="8"/>
        <color indexed="8"/>
        <rFont val="Arial"/>
        <family val="2"/>
      </rPr>
      <t>:</t>
    </r>
  </si>
  <si>
    <t>Chart 1.1 (Health Board) Percentage of stroke patients receiving an 'appropriate' Stroke Care Bundle (i.e. Stroke Unit admission, swallow screen, brain scan and aspirin), 2017 and 2018 data (based on final diagnosis).</t>
  </si>
  <si>
    <r>
      <t>Notes regarding Chart 1.1</t>
    </r>
    <r>
      <rPr>
        <sz val="8"/>
        <color indexed="8"/>
        <rFont val="Arial"/>
        <family val="2"/>
      </rPr>
      <t>:</t>
    </r>
  </si>
  <si>
    <t>Chart 1.2 (Hospital) Percentage of stroke patients receiving an 'appropriate' Stroke Care Bundle (i.e. Stroke Unit admission, swallow screen, brain scan and aspirin), 2017 and 2018 data (based on final diagnosis).</t>
  </si>
  <si>
    <t>Table 1.1</t>
  </si>
  <si>
    <t>Table 1.1
(extra detail)</t>
  </si>
  <si>
    <t>Chart 1.1</t>
  </si>
  <si>
    <t>Chart 1.2</t>
  </si>
  <si>
    <t>Table 1.1 Numbers of confirmed stroke patients by NHS Board of Residence, showing percentage by age, sex, stroke type, case mix and deprivation category, 2018 data (final diagnosis).</t>
  </si>
  <si>
    <t>Table 1.1  (extra detail) Numbers of stroke patients by age, sex, case mix, deprivation category and NHS board of residence, 2018 data (final diagnosis).</t>
  </si>
  <si>
    <t>Notes regardng Table 1.1</t>
  </si>
  <si>
    <t>Table 1.1 extra detail</t>
  </si>
  <si>
    <t>The information in this table provides details of the numerators and denominators used to calculate the percentages appearing in Table 1.1 of the PDF version of the annual report.</t>
  </si>
  <si>
    <t>Notes regardng Table 1.1 extra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</si>
</sst>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 ###\ ##0"/>
    <numFmt numFmtId="166" formatCode="0.0%"/>
    <numFmt numFmtId="167" formatCode="###0"/>
  </numFmts>
  <fonts count="51"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b/>
      <sz val="8"/>
      <color indexed="9"/>
      <name val="Arial"/>
      <family val="2"/>
    </font>
    <font>
      <sz val="8"/>
      <color indexed="8"/>
      <name val="Arial"/>
      <family val="2"/>
    </font>
    <font>
      <sz val="8"/>
      <name val="Arial"/>
      <family val="2"/>
    </font>
    <font>
      <u/>
      <sz val="10"/>
      <color indexed="12"/>
      <name val="Arial"/>
      <family val="2"/>
    </font>
    <font>
      <i/>
      <u/>
      <sz val="8"/>
      <color indexed="12"/>
      <name val="Arial"/>
      <family val="2"/>
    </font>
    <font>
      <sz val="10"/>
      <name val="Arial"/>
      <family val="2"/>
    </font>
    <font>
      <i/>
      <sz val="10"/>
      <name val="Arial"/>
      <family val="2"/>
    </font>
    <font>
      <b/>
      <sz val="10"/>
      <color indexed="9"/>
      <name val="Arial"/>
      <family val="2"/>
    </font>
    <font>
      <i/>
      <sz val="8"/>
      <name val="Arial"/>
      <family val="2"/>
    </font>
    <font>
      <b/>
      <i/>
      <u/>
      <sz val="10"/>
      <color indexed="12"/>
      <name val="Arial"/>
      <family val="2"/>
    </font>
    <font>
      <u/>
      <sz val="10"/>
      <color indexed="12"/>
      <name val="Arial"/>
      <family val="2"/>
    </font>
    <font>
      <sz val="10"/>
      <color indexed="8"/>
      <name val="Arial"/>
      <family val="2"/>
    </font>
    <font>
      <b/>
      <sz val="8"/>
      <color indexed="8"/>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b/>
      <sz val="8"/>
      <color rgb="FF000000"/>
      <name val="Arial"/>
      <family val="2"/>
    </font>
    <font>
      <sz val="8"/>
      <color rgb="FF000000"/>
      <name val="Arial"/>
      <family val="2"/>
    </font>
    <font>
      <sz val="10"/>
      <color theme="1"/>
      <name val="Arial"/>
      <family val="2"/>
    </font>
    <font>
      <b/>
      <sz val="10"/>
      <color theme="0"/>
      <name val="Arial"/>
      <family val="2"/>
    </font>
    <font>
      <b/>
      <sz val="10"/>
      <color theme="1"/>
      <name val="Arial"/>
      <family val="2"/>
    </font>
    <font>
      <sz val="10"/>
      <color theme="0"/>
      <name val="Arial"/>
      <family val="2"/>
    </font>
    <font>
      <i/>
      <sz val="10"/>
      <color theme="1"/>
      <name val="Arial"/>
      <family val="2"/>
    </font>
    <font>
      <b/>
      <i/>
      <sz val="10"/>
      <color theme="0"/>
      <name val="Arial"/>
      <family val="2"/>
    </font>
    <font>
      <sz val="8"/>
      <name val="Courier"/>
      <family val="3"/>
    </font>
    <font>
      <sz val="8"/>
      <color theme="1"/>
      <name val="Arial"/>
      <family val="2"/>
    </font>
    <font>
      <b/>
      <sz val="8"/>
      <color theme="1"/>
      <name val="Arial"/>
      <family val="2"/>
    </font>
    <font>
      <b/>
      <i/>
      <sz val="10"/>
      <color theme="1"/>
      <name val="Arial"/>
      <family val="2"/>
    </font>
    <font>
      <i/>
      <u/>
      <sz val="10"/>
      <color indexed="12"/>
      <name val="Arial"/>
      <family val="2"/>
    </font>
    <font>
      <b/>
      <sz val="9"/>
      <color indexed="8"/>
      <name val="Arial Bold"/>
    </font>
    <font>
      <sz val="9"/>
      <color indexed="8"/>
      <name val="Arial"/>
      <family val="2"/>
    </font>
    <font>
      <b/>
      <strike/>
      <sz val="10"/>
      <color theme="1"/>
      <name val="Arial"/>
      <family val="2"/>
    </font>
    <font>
      <strike/>
      <sz val="10"/>
      <color theme="1"/>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sz val="8"/>
      <color theme="0" tint="-0.34998626667073579"/>
      <name val="Arial"/>
      <family val="2"/>
    </font>
    <font>
      <u/>
      <sz val="8"/>
      <color theme="1"/>
      <name val="Arial"/>
      <family val="2"/>
    </font>
    <font>
      <sz val="8"/>
      <color theme="0" tint="-0.249977111117893"/>
      <name val="Arial"/>
      <family val="2"/>
    </font>
  </fonts>
  <fills count="11">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rgb="FF333399"/>
        <bgColor indexed="64"/>
      </patternFill>
    </fill>
    <fill>
      <patternFill patternType="solid">
        <fgColor theme="4" tint="0.79998168889431442"/>
        <bgColor indexed="64"/>
      </patternFill>
    </fill>
    <fill>
      <patternFill patternType="solid">
        <fgColor rgb="FFDBE5F1"/>
        <bgColor indexed="64"/>
      </patternFill>
    </fill>
  </fills>
  <borders count="54">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thin">
        <color indexed="9"/>
      </right>
      <top/>
      <bottom style="thin">
        <color indexed="12"/>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2"/>
      </right>
      <top style="thin">
        <color indexed="62"/>
      </top>
      <bottom style="thin">
        <color indexed="62"/>
      </bottom>
      <diagonal/>
    </border>
    <border>
      <left style="thin">
        <color indexed="9"/>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style="thin">
        <color indexed="9"/>
      </left>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62"/>
      </right>
      <top/>
      <bottom/>
      <diagonal/>
    </border>
    <border>
      <left style="thin">
        <color theme="0"/>
      </left>
      <right style="thin">
        <color theme="0"/>
      </right>
      <top/>
      <bottom style="thin">
        <color rgb="FF333399"/>
      </bottom>
      <diagonal/>
    </border>
    <border>
      <left style="thin">
        <color theme="0"/>
      </left>
      <right style="thin">
        <color rgb="FF333399"/>
      </right>
      <top/>
      <bottom style="thin">
        <color rgb="FF333399"/>
      </bottom>
      <diagonal/>
    </border>
    <border>
      <left style="thin">
        <color theme="0"/>
      </left>
      <right/>
      <top style="thin">
        <color rgb="FF333399"/>
      </top>
      <bottom style="thin">
        <color theme="0"/>
      </bottom>
      <diagonal/>
    </border>
    <border>
      <left/>
      <right/>
      <top style="thin">
        <color rgb="FF333399"/>
      </top>
      <bottom style="thin">
        <color theme="0"/>
      </bottom>
      <diagonal/>
    </border>
    <border>
      <left/>
      <right style="thin">
        <color rgb="FF333399"/>
      </right>
      <top style="thin">
        <color rgb="FF333399"/>
      </top>
      <bottom style="thin">
        <color theme="0"/>
      </bottom>
      <diagonal/>
    </border>
    <border>
      <left style="thin">
        <color rgb="FF333399"/>
      </left>
      <right/>
      <top style="thin">
        <color rgb="FF333399"/>
      </top>
      <bottom style="thin">
        <color rgb="FF333399"/>
      </bottom>
      <diagonal/>
    </border>
    <border>
      <left/>
      <right style="thin">
        <color theme="0"/>
      </right>
      <top style="thin">
        <color rgb="FF333399"/>
      </top>
      <bottom style="thin">
        <color rgb="FF333399"/>
      </bottom>
      <diagonal/>
    </border>
    <border>
      <left style="thin">
        <color rgb="FF333399"/>
      </left>
      <right style="thin">
        <color theme="0"/>
      </right>
      <top style="thin">
        <color rgb="FF333399"/>
      </top>
      <bottom/>
      <diagonal/>
    </border>
    <border>
      <left/>
      <right style="thin">
        <color theme="0"/>
      </right>
      <top style="thin">
        <color rgb="FF333399"/>
      </top>
      <bottom style="thin">
        <color theme="0"/>
      </bottom>
      <diagonal/>
    </border>
    <border>
      <left style="thin">
        <color theme="0"/>
      </left>
      <right style="thin">
        <color theme="0"/>
      </right>
      <top style="thin">
        <color rgb="FF333399"/>
      </top>
      <bottom/>
      <diagonal/>
    </border>
    <border>
      <left style="thin">
        <color rgb="FF333399"/>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rgb="FF333399"/>
      </right>
      <top/>
      <bottom style="thin">
        <color theme="0"/>
      </bottom>
      <diagonal/>
    </border>
    <border>
      <left style="thin">
        <color theme="0"/>
      </left>
      <right/>
      <top/>
      <bottom/>
      <diagonal/>
    </border>
    <border>
      <left/>
      <right style="thin">
        <color rgb="FF333399"/>
      </right>
      <top/>
      <bottom/>
      <diagonal/>
    </border>
    <border>
      <left style="thin">
        <color rgb="FF333399"/>
      </left>
      <right style="thin">
        <color rgb="FF333399"/>
      </right>
      <top style="thin">
        <color rgb="FF333399"/>
      </top>
      <bottom/>
      <diagonal/>
    </border>
    <border>
      <left style="thin">
        <color rgb="FF333399"/>
      </left>
      <right style="thin">
        <color rgb="FF333399"/>
      </right>
      <top/>
      <bottom/>
      <diagonal/>
    </border>
    <border>
      <left style="thin">
        <color rgb="FF333399"/>
      </left>
      <right/>
      <top style="thin">
        <color rgb="FF333399"/>
      </top>
      <bottom/>
      <diagonal/>
    </border>
    <border>
      <left/>
      <right/>
      <top style="thin">
        <color rgb="FF333399"/>
      </top>
      <bottom/>
      <diagonal/>
    </border>
    <border>
      <left style="thin">
        <color rgb="FF333399"/>
      </left>
      <right/>
      <top/>
      <bottom/>
      <diagonal/>
    </border>
    <border>
      <left style="thin">
        <color rgb="FF333399"/>
      </left>
      <right style="thin">
        <color rgb="FF333399"/>
      </right>
      <top/>
      <bottom style="thin">
        <color rgb="FF333399"/>
      </bottom>
      <diagonal/>
    </border>
    <border>
      <left style="thin">
        <color rgb="FF333399"/>
      </left>
      <right/>
      <top/>
      <bottom style="thin">
        <color rgb="FF333399"/>
      </bottom>
      <diagonal/>
    </border>
    <border>
      <left/>
      <right/>
      <top/>
      <bottom style="thin">
        <color rgb="FF333399"/>
      </bottom>
      <diagonal/>
    </border>
    <border>
      <left/>
      <right style="thin">
        <color rgb="FF333399"/>
      </right>
      <top/>
      <bottom style="thin">
        <color rgb="FF333399"/>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7">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7" fillId="0" borderId="0"/>
    <xf numFmtId="0" fontId="22" fillId="0" borderId="0"/>
    <xf numFmtId="0" fontId="6" fillId="0" borderId="0"/>
    <xf numFmtId="0" fontId="35" fillId="0" borderId="0"/>
    <xf numFmtId="0" fontId="7" fillId="0" borderId="0"/>
    <xf numFmtId="0" fontId="12" fillId="0" borderId="0" applyNumberFormat="0" applyFill="0" applyBorder="0" applyAlignment="0" applyProtection="0">
      <alignment vertical="top"/>
      <protection locked="0"/>
    </xf>
    <xf numFmtId="0" fontId="44" fillId="0" borderId="0"/>
    <xf numFmtId="0" fontId="45" fillId="0" borderId="0"/>
    <xf numFmtId="0" fontId="4" fillId="0" borderId="0"/>
    <xf numFmtId="0" fontId="3" fillId="0" borderId="0"/>
    <xf numFmtId="0" fontId="2" fillId="0" borderId="0"/>
    <xf numFmtId="0" fontId="1" fillId="0" borderId="0"/>
    <xf numFmtId="0" fontId="7" fillId="0" borderId="0"/>
  </cellStyleXfs>
  <cellXfs count="215">
    <xf numFmtId="0" fontId="0" fillId="0" borderId="0" xfId="0"/>
    <xf numFmtId="0" fontId="7" fillId="0" borderId="0" xfId="4" applyAlignment="1">
      <alignment horizontal="center"/>
    </xf>
    <xf numFmtId="0" fontId="7" fillId="0" borderId="0" xfId="4"/>
    <xf numFmtId="1" fontId="11" fillId="0" borderId="10" xfId="4" applyNumberFormat="1" applyFont="1" applyFill="1" applyBorder="1" applyAlignment="1">
      <alignment horizontal="center" wrapText="1"/>
    </xf>
    <xf numFmtId="0" fontId="15" fillId="0" borderId="0" xfId="4" applyFont="1"/>
    <xf numFmtId="0" fontId="11" fillId="0" borderId="0" xfId="4" applyFont="1"/>
    <xf numFmtId="0" fontId="7" fillId="0" borderId="15" xfId="4" applyBorder="1" applyAlignment="1">
      <alignment vertical="center"/>
    </xf>
    <xf numFmtId="0" fontId="14" fillId="0" borderId="0" xfId="4" applyFont="1" applyAlignment="1">
      <alignment horizontal="left" vertical="center" indent="1"/>
    </xf>
    <xf numFmtId="0" fontId="0" fillId="4" borderId="0" xfId="0" applyFill="1"/>
    <xf numFmtId="0" fontId="0" fillId="5" borderId="0" xfId="0" applyFill="1"/>
    <xf numFmtId="0" fontId="0" fillId="6" borderId="0" xfId="0" applyFill="1"/>
    <xf numFmtId="0" fontId="10" fillId="0" borderId="0" xfId="6" applyFont="1"/>
    <xf numFmtId="0" fontId="0" fillId="7" borderId="0" xfId="0" applyFill="1"/>
    <xf numFmtId="0" fontId="17" fillId="0" borderId="0" xfId="4" applyFont="1" applyAlignment="1">
      <alignment vertical="center" wrapText="1"/>
    </xf>
    <xf numFmtId="0" fontId="7" fillId="0" borderId="0" xfId="4" applyAlignment="1">
      <alignment horizontal="center" vertical="center"/>
    </xf>
    <xf numFmtId="0" fontId="23" fillId="2" borderId="1" xfId="6" applyFont="1" applyFill="1" applyBorder="1" applyAlignment="1">
      <alignment vertical="center"/>
    </xf>
    <xf numFmtId="0" fontId="23" fillId="2" borderId="2" xfId="6" applyFont="1" applyFill="1" applyBorder="1" applyAlignment="1">
      <alignment vertical="center"/>
    </xf>
    <xf numFmtId="0" fontId="9" fillId="3" borderId="3" xfId="6" applyFont="1" applyFill="1" applyBorder="1" applyAlignment="1">
      <alignment horizontal="center" vertical="center"/>
    </xf>
    <xf numFmtId="0" fontId="23" fillId="2" borderId="4" xfId="6" applyFont="1" applyFill="1" applyBorder="1" applyAlignment="1">
      <alignment horizontal="center" vertical="center" wrapText="1"/>
    </xf>
    <xf numFmtId="0" fontId="23" fillId="2" borderId="5" xfId="6" applyFont="1" applyFill="1" applyBorder="1" applyAlignment="1">
      <alignment horizontal="center" vertical="center" wrapText="1"/>
    </xf>
    <xf numFmtId="0" fontId="24" fillId="2" borderId="5" xfId="6" applyFont="1" applyFill="1" applyBorder="1" applyAlignment="1">
      <alignment horizontal="center" vertical="center" wrapText="1"/>
    </xf>
    <xf numFmtId="0" fontId="24" fillId="2" borderId="14" xfId="6" applyFont="1" applyFill="1" applyBorder="1" applyAlignment="1">
      <alignment horizontal="center" vertical="center" wrapText="1"/>
    </xf>
    <xf numFmtId="0" fontId="23" fillId="2" borderId="6" xfId="6" applyFont="1" applyFill="1" applyBorder="1" applyAlignment="1">
      <alignment horizontal="center" vertical="center" wrapText="1"/>
    </xf>
    <xf numFmtId="0" fontId="9" fillId="3" borderId="7" xfId="6" applyFont="1" applyFill="1" applyBorder="1" applyAlignment="1">
      <alignment horizontal="center" vertical="center"/>
    </xf>
    <xf numFmtId="0" fontId="9" fillId="3" borderId="8" xfId="6" applyFont="1" applyFill="1" applyBorder="1" applyAlignment="1">
      <alignment horizontal="center" vertical="center"/>
    </xf>
    <xf numFmtId="0" fontId="10" fillId="0" borderId="9" xfId="6" applyFont="1" applyFill="1" applyBorder="1" applyAlignment="1">
      <alignment horizontal="center" vertical="center"/>
    </xf>
    <xf numFmtId="1" fontId="10" fillId="0" borderId="9" xfId="6" applyNumberFormat="1" applyFont="1" applyBorder="1" applyAlignment="1">
      <alignment horizontal="center" vertical="center"/>
    </xf>
    <xf numFmtId="0" fontId="10" fillId="0" borderId="9" xfId="6" applyFont="1" applyBorder="1" applyAlignment="1">
      <alignment horizontal="center" vertical="center"/>
    </xf>
    <xf numFmtId="1" fontId="25" fillId="2" borderId="11" xfId="6" applyNumberFormat="1" applyFont="1" applyFill="1" applyBorder="1" applyAlignment="1">
      <alignment horizontal="center" vertical="center"/>
    </xf>
    <xf numFmtId="0" fontId="25" fillId="2" borderId="5" xfId="6" applyFont="1" applyFill="1" applyBorder="1" applyAlignment="1">
      <alignment horizontal="center" vertical="center"/>
    </xf>
    <xf numFmtId="164" fontId="25" fillId="2" borderId="5" xfId="6" applyNumberFormat="1" applyFont="1" applyFill="1" applyBorder="1" applyAlignment="1">
      <alignment horizontal="center" vertical="center"/>
    </xf>
    <xf numFmtId="166" fontId="25" fillId="2" borderId="14" xfId="6" applyNumberFormat="1" applyFont="1" applyFill="1" applyBorder="1" applyAlignment="1">
      <alignment horizontal="center" vertical="center"/>
    </xf>
    <xf numFmtId="0" fontId="25" fillId="2" borderId="12" xfId="6" applyFont="1" applyFill="1" applyBorder="1" applyAlignment="1">
      <alignment horizontal="center" vertical="center"/>
    </xf>
    <xf numFmtId="0" fontId="25" fillId="2" borderId="13" xfId="6" applyFont="1" applyFill="1" applyBorder="1" applyAlignment="1">
      <alignment horizontal="center" vertical="center"/>
    </xf>
    <xf numFmtId="0" fontId="10" fillId="0" borderId="0" xfId="6" applyFont="1" applyAlignment="1">
      <alignment horizontal="center"/>
    </xf>
    <xf numFmtId="166" fontId="26" fillId="0" borderId="5" xfId="6" applyNumberFormat="1" applyFont="1" applyFill="1" applyBorder="1" applyAlignment="1">
      <alignment horizontal="center" vertical="center"/>
    </xf>
    <xf numFmtId="0" fontId="29" fillId="0" borderId="0" xfId="0" applyFont="1"/>
    <xf numFmtId="0" fontId="7" fillId="0" borderId="0" xfId="4"/>
    <xf numFmtId="0" fontId="7" fillId="0" borderId="9" xfId="4" applyBorder="1" applyAlignment="1">
      <alignment horizontal="center" vertical="center" wrapText="1"/>
    </xf>
    <xf numFmtId="0" fontId="30" fillId="8" borderId="28" xfId="0" applyFont="1" applyFill="1" applyBorder="1" applyAlignment="1">
      <alignment vertical="center" wrapText="1"/>
    </xf>
    <xf numFmtId="0" fontId="32" fillId="8" borderId="29" xfId="0" applyFont="1" applyFill="1" applyBorder="1" applyAlignment="1">
      <alignment vertical="center"/>
    </xf>
    <xf numFmtId="0" fontId="32" fillId="8" borderId="23" xfId="0" applyFont="1" applyFill="1" applyBorder="1" applyAlignment="1">
      <alignment horizontal="center" vertical="top" wrapText="1"/>
    </xf>
    <xf numFmtId="0" fontId="32" fillId="8" borderId="24" xfId="0" applyFont="1" applyFill="1" applyBorder="1" applyAlignment="1">
      <alignment horizontal="center" vertical="top" wrapText="1"/>
    </xf>
    <xf numFmtId="0" fontId="7" fillId="0" borderId="0" xfId="4" applyFill="1"/>
    <xf numFmtId="0" fontId="16" fillId="0" borderId="15" xfId="4" applyFont="1" applyFill="1" applyBorder="1" applyAlignment="1">
      <alignment horizontal="center" vertical="center" wrapText="1"/>
    </xf>
    <xf numFmtId="0" fontId="36" fillId="0" borderId="0" xfId="0" applyFont="1" applyAlignment="1">
      <alignment vertical="center"/>
    </xf>
    <xf numFmtId="165" fontId="10" fillId="0" borderId="9" xfId="6" applyNumberFormat="1" applyFont="1" applyBorder="1" applyAlignment="1">
      <alignment horizontal="center" vertical="center"/>
    </xf>
    <xf numFmtId="0" fontId="13" fillId="0" borderId="0" xfId="1" applyFont="1" applyAlignment="1" applyProtection="1">
      <alignment vertical="center"/>
    </xf>
    <xf numFmtId="0" fontId="13" fillId="0" borderId="0" xfId="1" applyFont="1" applyAlignment="1" applyProtection="1">
      <alignment horizontal="right" vertical="center" wrapText="1"/>
    </xf>
    <xf numFmtId="0" fontId="7" fillId="0" borderId="0" xfId="4"/>
    <xf numFmtId="0" fontId="7" fillId="0" borderId="0" xfId="4" applyFill="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Border="1" applyAlignment="1">
      <alignment vertical="center"/>
    </xf>
    <xf numFmtId="0" fontId="29" fillId="8" borderId="30" xfId="0" applyFont="1" applyFill="1" applyBorder="1" applyAlignment="1">
      <alignment vertical="center"/>
    </xf>
    <xf numFmtId="0" fontId="29" fillId="8" borderId="32" xfId="0" applyFont="1" applyFill="1" applyBorder="1" applyAlignment="1">
      <alignment horizontal="center" vertical="center"/>
    </xf>
    <xf numFmtId="0" fontId="29" fillId="8" borderId="32" xfId="0" applyFont="1" applyFill="1" applyBorder="1" applyAlignment="1">
      <alignment vertical="center"/>
    </xf>
    <xf numFmtId="0" fontId="30" fillId="8" borderId="33" xfId="0" applyFont="1" applyFill="1" applyBorder="1" applyAlignment="1">
      <alignment vertical="center"/>
    </xf>
    <xf numFmtId="0" fontId="30" fillId="8" borderId="34" xfId="0" applyFont="1" applyFill="1" applyBorder="1" applyAlignment="1">
      <alignment horizontal="center" vertical="top" wrapText="1"/>
    </xf>
    <xf numFmtId="0" fontId="30" fillId="8" borderId="35" xfId="0" applyFont="1" applyFill="1" applyBorder="1" applyAlignment="1">
      <alignment horizontal="center" vertical="top" wrapText="1"/>
    </xf>
    <xf numFmtId="0" fontId="30" fillId="8" borderId="36" xfId="0" applyFont="1" applyFill="1" applyBorder="1" applyAlignment="1">
      <alignment horizontal="center" vertical="top" wrapText="1"/>
    </xf>
    <xf numFmtId="0" fontId="31" fillId="0" borderId="39" xfId="0" applyFont="1" applyBorder="1" applyAlignment="1">
      <alignment vertical="center"/>
    </xf>
    <xf numFmtId="165" fontId="31" fillId="0" borderId="39" xfId="0" applyNumberFormat="1" applyFont="1" applyBorder="1" applyAlignment="1">
      <alignment horizontal="center" vertical="center"/>
    </xf>
    <xf numFmtId="1" fontId="31" fillId="0" borderId="40" xfId="0" applyNumberFormat="1" applyFont="1" applyBorder="1" applyAlignment="1">
      <alignment horizontal="center" vertical="center"/>
    </xf>
    <xf numFmtId="1" fontId="38" fillId="0" borderId="40" xfId="0" applyNumberFormat="1" applyFont="1" applyBorder="1" applyAlignment="1">
      <alignment horizontal="center" vertical="center"/>
    </xf>
    <xf numFmtId="1" fontId="38" fillId="0" borderId="41" xfId="0" applyNumberFormat="1" applyFont="1" applyBorder="1" applyAlignment="1">
      <alignment horizontal="center" vertical="center"/>
    </xf>
    <xf numFmtId="1" fontId="38" fillId="0" borderId="42" xfId="0" applyNumberFormat="1" applyFont="1" applyBorder="1" applyAlignment="1">
      <alignment horizontal="center" vertical="center"/>
    </xf>
    <xf numFmtId="1" fontId="38" fillId="0" borderId="43" xfId="0" applyNumberFormat="1" applyFont="1" applyBorder="1" applyAlignment="1">
      <alignment horizontal="center" vertical="center"/>
    </xf>
    <xf numFmtId="1" fontId="38" fillId="0" borderId="0" xfId="0" applyNumberFormat="1" applyFont="1" applyBorder="1" applyAlignment="1">
      <alignment horizontal="center" vertical="center"/>
    </xf>
    <xf numFmtId="1" fontId="38" fillId="0" borderId="38" xfId="0" applyNumberFormat="1" applyFont="1" applyBorder="1" applyAlignment="1">
      <alignment horizontal="center" vertical="center"/>
    </xf>
    <xf numFmtId="0" fontId="31" fillId="0" borderId="40" xfId="0" applyFont="1" applyBorder="1" applyAlignment="1">
      <alignment vertical="center"/>
    </xf>
    <xf numFmtId="165" fontId="31" fillId="0" borderId="40" xfId="0" applyNumberFormat="1" applyFont="1" applyBorder="1" applyAlignment="1">
      <alignment horizontal="center" vertical="center"/>
    </xf>
    <xf numFmtId="0" fontId="29" fillId="9" borderId="40" xfId="0" applyFont="1" applyFill="1" applyBorder="1" applyAlignment="1">
      <alignment vertical="center"/>
    </xf>
    <xf numFmtId="165" fontId="29" fillId="9" borderId="40" xfId="0" applyNumberFormat="1" applyFont="1" applyFill="1" applyBorder="1" applyAlignment="1">
      <alignment horizontal="center" vertical="center"/>
    </xf>
    <xf numFmtId="1" fontId="29" fillId="9" borderId="40" xfId="0" applyNumberFormat="1" applyFont="1" applyFill="1" applyBorder="1" applyAlignment="1">
      <alignment horizontal="center" vertical="center"/>
    </xf>
    <xf numFmtId="1" fontId="33" fillId="9" borderId="40" xfId="0" applyNumberFormat="1" applyFont="1" applyFill="1" applyBorder="1" applyAlignment="1">
      <alignment horizontal="center" vertical="center"/>
    </xf>
    <xf numFmtId="1" fontId="33" fillId="9" borderId="43" xfId="0" applyNumberFormat="1" applyFont="1" applyFill="1" applyBorder="1" applyAlignment="1">
      <alignment horizontal="center" vertical="center"/>
    </xf>
    <xf numFmtId="1" fontId="33" fillId="9" borderId="0" xfId="0" applyNumberFormat="1" applyFont="1" applyFill="1" applyBorder="1" applyAlignment="1">
      <alignment horizontal="center" vertical="center"/>
    </xf>
    <xf numFmtId="1" fontId="33" fillId="9" borderId="38" xfId="0" applyNumberFormat="1" applyFont="1" applyFill="1" applyBorder="1" applyAlignment="1">
      <alignment horizontal="center" vertical="center"/>
    </xf>
    <xf numFmtId="0" fontId="29" fillId="0" borderId="40" xfId="0" applyFont="1" applyBorder="1" applyAlignment="1">
      <alignment vertical="center"/>
    </xf>
    <xf numFmtId="165" fontId="29" fillId="0" borderId="40" xfId="0" applyNumberFormat="1" applyFont="1" applyBorder="1" applyAlignment="1">
      <alignment horizontal="center" vertical="center"/>
    </xf>
    <xf numFmtId="1" fontId="29" fillId="0" borderId="40" xfId="0" applyNumberFormat="1" applyFont="1" applyBorder="1" applyAlignment="1">
      <alignment horizontal="center" vertical="center"/>
    </xf>
    <xf numFmtId="1" fontId="33" fillId="0" borderId="40" xfId="0" applyNumberFormat="1" applyFont="1" applyBorder="1" applyAlignment="1">
      <alignment horizontal="center" vertical="center"/>
    </xf>
    <xf numFmtId="1" fontId="33" fillId="0" borderId="43" xfId="0" applyNumberFormat="1" applyFont="1" applyBorder="1" applyAlignment="1">
      <alignment horizontal="center" vertical="center"/>
    </xf>
    <xf numFmtId="1" fontId="33" fillId="0" borderId="0" xfId="0" applyNumberFormat="1" applyFont="1" applyBorder="1" applyAlignment="1">
      <alignment horizontal="center" vertical="center"/>
    </xf>
    <xf numFmtId="1" fontId="33" fillId="0" borderId="38" xfId="0" applyNumberFormat="1" applyFont="1" applyBorder="1" applyAlignment="1">
      <alignment horizontal="center" vertical="center"/>
    </xf>
    <xf numFmtId="0" fontId="29" fillId="9" borderId="44" xfId="0" applyFont="1" applyFill="1" applyBorder="1" applyAlignment="1">
      <alignment vertical="center"/>
    </xf>
    <xf numFmtId="165" fontId="29" fillId="9" borderId="44" xfId="0" applyNumberFormat="1" applyFont="1" applyFill="1" applyBorder="1" applyAlignment="1">
      <alignment horizontal="center" vertical="center"/>
    </xf>
    <xf numFmtId="1" fontId="29" fillId="9" borderId="44" xfId="0" applyNumberFormat="1" applyFont="1" applyFill="1" applyBorder="1" applyAlignment="1">
      <alignment horizontal="center" vertical="center"/>
    </xf>
    <xf numFmtId="1" fontId="33" fillId="9" borderId="44" xfId="0" applyNumberFormat="1" applyFont="1" applyFill="1" applyBorder="1" applyAlignment="1">
      <alignment horizontal="center" vertical="center"/>
    </xf>
    <xf numFmtId="1" fontId="33" fillId="9" borderId="45" xfId="0" applyNumberFormat="1" applyFont="1" applyFill="1" applyBorder="1" applyAlignment="1">
      <alignment horizontal="center" vertical="center"/>
    </xf>
    <xf numFmtId="1" fontId="33" fillId="9" borderId="46" xfId="0" applyNumberFormat="1" applyFont="1" applyFill="1" applyBorder="1" applyAlignment="1">
      <alignment horizontal="center" vertical="center"/>
    </xf>
    <xf numFmtId="1" fontId="33" fillId="9" borderId="47" xfId="0" applyNumberFormat="1" applyFont="1" applyFill="1" applyBorder="1" applyAlignment="1">
      <alignment horizontal="center" vertical="center"/>
    </xf>
    <xf numFmtId="0" fontId="34" fillId="8" borderId="34" xfId="0" applyFont="1" applyFill="1" applyBorder="1" applyAlignment="1">
      <alignment horizontal="center" vertical="top" wrapText="1"/>
    </xf>
    <xf numFmtId="0" fontId="29" fillId="0" borderId="39" xfId="0" applyFont="1" applyBorder="1" applyAlignment="1">
      <alignment vertical="center"/>
    </xf>
    <xf numFmtId="0" fontId="29" fillId="0" borderId="39" xfId="0" applyFont="1" applyBorder="1" applyAlignment="1">
      <alignment horizontal="center" vertical="center" wrapText="1"/>
    </xf>
    <xf numFmtId="0" fontId="31" fillId="0" borderId="40" xfId="0" applyFont="1" applyBorder="1" applyAlignment="1">
      <alignment vertical="center" wrapText="1"/>
    </xf>
    <xf numFmtId="0" fontId="29" fillId="0" borderId="40" xfId="0" applyFont="1" applyBorder="1" applyAlignment="1">
      <alignment horizontal="center" vertical="center"/>
    </xf>
    <xf numFmtId="0" fontId="29" fillId="0" borderId="40" xfId="0" applyFont="1" applyBorder="1" applyAlignment="1">
      <alignment horizontal="left" vertical="center" wrapText="1" indent="2"/>
    </xf>
    <xf numFmtId="0" fontId="33" fillId="0" borderId="40" xfId="0" applyFont="1" applyBorder="1" applyAlignment="1">
      <alignment horizontal="center" vertical="center"/>
    </xf>
    <xf numFmtId="164" fontId="33" fillId="0" borderId="40" xfId="0" applyNumberFormat="1" applyFont="1" applyBorder="1" applyAlignment="1">
      <alignment horizontal="center" vertical="center"/>
    </xf>
    <xf numFmtId="0" fontId="33" fillId="0" borderId="40" xfId="0" applyFont="1" applyBorder="1" applyAlignment="1">
      <alignment vertical="center"/>
    </xf>
    <xf numFmtId="164" fontId="29" fillId="0" borderId="40" xfId="0" applyNumberFormat="1" applyFont="1" applyBorder="1" applyAlignment="1">
      <alignment horizontal="center" vertical="center"/>
    </xf>
    <xf numFmtId="0" fontId="29" fillId="0" borderId="40" xfId="0" applyFont="1" applyBorder="1" applyAlignment="1">
      <alignment horizontal="left" vertical="center"/>
    </xf>
    <xf numFmtId="43" fontId="33" fillId="0" borderId="40" xfId="0" applyNumberFormat="1" applyFont="1" applyBorder="1" applyAlignment="1">
      <alignment horizontal="center" vertical="center"/>
    </xf>
    <xf numFmtId="0" fontId="29" fillId="0" borderId="44" xfId="0" applyFont="1" applyBorder="1" applyAlignment="1">
      <alignment vertical="center"/>
    </xf>
    <xf numFmtId="0" fontId="33" fillId="0" borderId="44" xfId="0" applyFont="1" applyBorder="1" applyAlignment="1">
      <alignment horizontal="center" vertical="center"/>
    </xf>
    <xf numFmtId="164" fontId="33" fillId="0" borderId="44" xfId="0" applyNumberFormat="1" applyFont="1" applyBorder="1" applyAlignment="1">
      <alignment horizontal="center" vertical="center"/>
    </xf>
    <xf numFmtId="43" fontId="33" fillId="0" borderId="44" xfId="0" applyNumberFormat="1" applyFont="1" applyBorder="1" applyAlignment="1">
      <alignment horizontal="center" vertical="center"/>
    </xf>
    <xf numFmtId="0" fontId="31" fillId="10" borderId="40" xfId="0" applyFont="1" applyFill="1" applyBorder="1" applyAlignment="1">
      <alignment vertical="center" wrapText="1"/>
    </xf>
    <xf numFmtId="0" fontId="29" fillId="10" borderId="40" xfId="0" applyFont="1" applyFill="1" applyBorder="1" applyAlignment="1">
      <alignment horizontal="center" vertical="center"/>
    </xf>
    <xf numFmtId="165" fontId="29" fillId="10" borderId="40" xfId="0" applyNumberFormat="1" applyFont="1" applyFill="1" applyBorder="1" applyAlignment="1">
      <alignment horizontal="center" vertical="center"/>
    </xf>
    <xf numFmtId="0" fontId="29" fillId="10" borderId="40" xfId="0" applyFont="1" applyFill="1" applyBorder="1" applyAlignment="1">
      <alignment horizontal="left" vertical="center" wrapText="1" indent="2"/>
    </xf>
    <xf numFmtId="164" fontId="29" fillId="10" borderId="40" xfId="0" applyNumberFormat="1" applyFont="1" applyFill="1" applyBorder="1" applyAlignment="1">
      <alignment horizontal="center" vertical="center"/>
    </xf>
    <xf numFmtId="0" fontId="29" fillId="10" borderId="40" xfId="0" applyFont="1" applyFill="1" applyBorder="1" applyAlignment="1">
      <alignment horizontal="center" vertical="center" wrapText="1"/>
    </xf>
    <xf numFmtId="43" fontId="29" fillId="10" borderId="40" xfId="0" applyNumberFormat="1" applyFont="1" applyFill="1" applyBorder="1" applyAlignment="1">
      <alignment horizontal="center" vertical="center"/>
    </xf>
    <xf numFmtId="0" fontId="33" fillId="0" borderId="0" xfId="0" applyFont="1" applyAlignment="1">
      <alignment vertical="center"/>
    </xf>
    <xf numFmtId="0" fontId="16" fillId="3" borderId="15" xfId="4" applyFont="1" applyFill="1" applyBorder="1" applyAlignment="1">
      <alignment horizontal="center" vertical="center" wrapText="1"/>
    </xf>
    <xf numFmtId="0" fontId="39" fillId="0" borderId="0" xfId="1" applyFont="1" applyAlignment="1" applyProtection="1">
      <alignment vertical="center"/>
    </xf>
    <xf numFmtId="0" fontId="11" fillId="0" borderId="0" xfId="4" applyFont="1" applyBorder="1" applyAlignment="1">
      <alignment vertical="center" wrapText="1"/>
    </xf>
    <xf numFmtId="0" fontId="7" fillId="0" borderId="0" xfId="4" applyFill="1"/>
    <xf numFmtId="0" fontId="7" fillId="0" borderId="0" xfId="4"/>
    <xf numFmtId="0" fontId="7" fillId="0" borderId="22" xfId="4" applyBorder="1"/>
    <xf numFmtId="0" fontId="10" fillId="0" borderId="0" xfId="6" applyNumberFormat="1" applyFont="1"/>
    <xf numFmtId="165" fontId="42" fillId="0" borderId="40" xfId="0" applyNumberFormat="1" applyFont="1" applyBorder="1" applyAlignment="1">
      <alignment horizontal="center" vertical="center"/>
    </xf>
    <xf numFmtId="165" fontId="43" fillId="0" borderId="40" xfId="0" applyNumberFormat="1" applyFont="1" applyBorder="1" applyAlignment="1">
      <alignment horizontal="center" vertical="center"/>
    </xf>
    <xf numFmtId="165" fontId="43" fillId="9" borderId="44" xfId="0" applyNumberFormat="1" applyFont="1" applyFill="1" applyBorder="1" applyAlignment="1">
      <alignment horizontal="center" vertical="center"/>
    </xf>
    <xf numFmtId="165" fontId="38" fillId="0" borderId="40" xfId="0" applyNumberFormat="1" applyFont="1" applyBorder="1" applyAlignment="1">
      <alignment horizontal="center" vertical="center"/>
    </xf>
    <xf numFmtId="165" fontId="33" fillId="9" borderId="40" xfId="0" applyNumberFormat="1" applyFont="1" applyFill="1" applyBorder="1" applyAlignment="1">
      <alignment horizontal="center" vertical="center"/>
    </xf>
    <xf numFmtId="165" fontId="33" fillId="0" borderId="40" xfId="0" applyNumberFormat="1" applyFont="1" applyBorder="1" applyAlignment="1">
      <alignment horizontal="center" vertical="center"/>
    </xf>
    <xf numFmtId="0" fontId="5" fillId="0" borderId="0" xfId="0" applyFont="1" applyFill="1" applyAlignment="1">
      <alignment horizontal="center" vertical="center"/>
    </xf>
    <xf numFmtId="0" fontId="18" fillId="0" borderId="0" xfId="1" applyFont="1" applyBorder="1" applyAlignment="1" applyProtection="1">
      <alignment horizontal="center" vertical="center"/>
    </xf>
    <xf numFmtId="0" fontId="7" fillId="0" borderId="0" xfId="4"/>
    <xf numFmtId="0" fontId="46" fillId="0" borderId="0" xfId="1" applyFont="1" applyBorder="1" applyAlignment="1" applyProtection="1">
      <alignment horizontal="center" vertical="center"/>
    </xf>
    <xf numFmtId="0" fontId="47" fillId="0" borderId="0" xfId="1" applyFont="1" applyBorder="1" applyAlignment="1" applyProtection="1">
      <alignment vertical="center"/>
    </xf>
    <xf numFmtId="0" fontId="7" fillId="0" borderId="0" xfId="4" applyFont="1" applyBorder="1" applyAlignment="1">
      <alignment horizontal="left" vertical="center"/>
    </xf>
    <xf numFmtId="0" fontId="32" fillId="0" borderId="0" xfId="4" applyFont="1" applyAlignment="1">
      <alignment horizontal="center" vertical="center"/>
    </xf>
    <xf numFmtId="0" fontId="20" fillId="0" borderId="0" xfId="0" applyFont="1"/>
    <xf numFmtId="165" fontId="10" fillId="0" borderId="0" xfId="6" applyNumberFormat="1" applyFont="1"/>
    <xf numFmtId="0" fontId="48" fillId="0" borderId="0" xfId="6" applyFont="1"/>
    <xf numFmtId="0" fontId="3" fillId="0" borderId="0" xfId="0" applyFont="1" applyFill="1"/>
    <xf numFmtId="0" fontId="7" fillId="0" borderId="48" xfId="4" applyFont="1" applyFill="1" applyBorder="1" applyAlignment="1">
      <alignment horizontal="left" vertical="center" wrapText="1" indent="1"/>
    </xf>
    <xf numFmtId="0" fontId="7" fillId="0" borderId="49" xfId="4" applyBorder="1" applyAlignment="1">
      <alignment vertical="center"/>
    </xf>
    <xf numFmtId="0" fontId="12" fillId="0" borderId="48" xfId="1" applyFill="1" applyBorder="1" applyAlignment="1" applyProtection="1">
      <alignment horizontal="center" vertical="center" wrapText="1"/>
    </xf>
    <xf numFmtId="0" fontId="7" fillId="0" borderId="0" xfId="4"/>
    <xf numFmtId="0" fontId="16" fillId="0" borderId="49" xfId="4" applyFont="1" applyFill="1" applyBorder="1" applyAlignment="1">
      <alignment horizontal="center" vertical="center" wrapText="1"/>
    </xf>
    <xf numFmtId="0" fontId="7" fillId="0" borderId="0" xfId="4" applyFill="1"/>
    <xf numFmtId="0" fontId="7" fillId="0" borderId="0" xfId="4"/>
    <xf numFmtId="0" fontId="7" fillId="0" borderId="0" xfId="4"/>
    <xf numFmtId="0" fontId="31" fillId="0" borderId="0" xfId="0" applyFont="1" applyFill="1"/>
    <xf numFmtId="0" fontId="16" fillId="3" borderId="49" xfId="4" applyFont="1" applyFill="1" applyBorder="1" applyAlignment="1">
      <alignment horizontal="center" vertical="center" wrapText="1"/>
    </xf>
    <xf numFmtId="0" fontId="16" fillId="3" borderId="52" xfId="4" applyFont="1" applyFill="1" applyBorder="1" applyAlignment="1">
      <alignment horizontal="center" vertical="center" wrapText="1"/>
    </xf>
    <xf numFmtId="0" fontId="16" fillId="3" borderId="53" xfId="4" applyFont="1" applyFill="1" applyBorder="1" applyAlignment="1">
      <alignment horizontal="center" vertical="center"/>
    </xf>
    <xf numFmtId="0" fontId="8" fillId="0" borderId="0" xfId="4" applyFont="1" applyFill="1"/>
    <xf numFmtId="0" fontId="7" fillId="0" borderId="0" xfId="4" applyFont="1" applyFill="1" applyAlignment="1">
      <alignment vertical="center"/>
    </xf>
    <xf numFmtId="0" fontId="13" fillId="0" borderId="0" xfId="1" applyFont="1" applyAlignment="1" applyProtection="1">
      <alignment horizontal="right" vertical="center" wrapText="1"/>
    </xf>
    <xf numFmtId="0" fontId="9" fillId="3" borderId="3" xfId="6" applyFont="1" applyFill="1" applyBorder="1" applyAlignment="1">
      <alignment horizontal="center" vertical="center" wrapText="1"/>
    </xf>
    <xf numFmtId="0" fontId="10" fillId="0" borderId="0" xfId="6" applyFont="1" applyBorder="1" applyAlignment="1">
      <alignment horizontal="center"/>
    </xf>
    <xf numFmtId="0" fontId="10" fillId="0" borderId="0" xfId="6" applyFont="1" applyBorder="1" applyAlignment="1"/>
    <xf numFmtId="0" fontId="7" fillId="0" borderId="0" xfId="16"/>
    <xf numFmtId="167" fontId="41" fillId="0" borderId="0" xfId="16" applyNumberFormat="1" applyFont="1" applyBorder="1" applyAlignment="1">
      <alignment horizontal="right" vertical="center"/>
    </xf>
    <xf numFmtId="0" fontId="41" fillId="0" borderId="0" xfId="16" applyFont="1" applyBorder="1" applyAlignment="1">
      <alignment horizontal="left" vertical="top"/>
    </xf>
    <xf numFmtId="0" fontId="41" fillId="0" borderId="0" xfId="16" applyFont="1" applyBorder="1" applyAlignment="1">
      <alignment horizontal="center"/>
    </xf>
    <xf numFmtId="0" fontId="41" fillId="0" borderId="0" xfId="16" applyFont="1" applyBorder="1" applyAlignment="1">
      <alignment horizontal="left"/>
    </xf>
    <xf numFmtId="0" fontId="7" fillId="0" borderId="0" xfId="16" applyBorder="1" applyAlignment="1"/>
    <xf numFmtId="0" fontId="41" fillId="2" borderId="0" xfId="16" applyFont="1" applyFill="1" applyBorder="1" applyAlignment="1"/>
    <xf numFmtId="0" fontId="40" fillId="0" borderId="0" xfId="16" applyFont="1" applyBorder="1" applyAlignment="1">
      <alignment horizontal="center" vertical="center"/>
    </xf>
    <xf numFmtId="0" fontId="50" fillId="0" borderId="0" xfId="6" applyFont="1"/>
    <xf numFmtId="0" fontId="21" fillId="0" borderId="0" xfId="6" applyFont="1"/>
    <xf numFmtId="1" fontId="11" fillId="0" borderId="48" xfId="4" applyNumberFormat="1" applyFont="1" applyFill="1" applyBorder="1" applyAlignment="1">
      <alignment horizontal="center" wrapText="1"/>
    </xf>
    <xf numFmtId="0" fontId="10" fillId="0" borderId="0" xfId="6" applyFont="1" applyAlignment="1">
      <alignment horizontal="right" wrapText="1"/>
    </xf>
    <xf numFmtId="0" fontId="10" fillId="0" borderId="0" xfId="6" applyFont="1" applyAlignment="1">
      <alignment horizontal="right"/>
    </xf>
    <xf numFmtId="0" fontId="3" fillId="0" borderId="0" xfId="0" applyFont="1" applyAlignment="1">
      <alignment vertical="center"/>
    </xf>
    <xf numFmtId="0" fontId="12" fillId="0" borderId="0" xfId="1" applyAlignment="1" applyProtection="1">
      <alignment vertical="center"/>
    </xf>
    <xf numFmtId="0" fontId="3" fillId="0" borderId="0" xfId="0" applyFont="1" applyAlignment="1">
      <alignment horizontal="center" vertical="center"/>
    </xf>
    <xf numFmtId="0" fontId="48" fillId="0" borderId="0" xfId="6" applyFont="1" applyAlignment="1">
      <alignment horizontal="center"/>
    </xf>
    <xf numFmtId="0" fontId="37"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Alignment="1">
      <alignment vertical="center"/>
    </xf>
    <xf numFmtId="0" fontId="36" fillId="0" borderId="0" xfId="0" applyFont="1" applyFill="1" applyAlignment="1">
      <alignment vertical="center"/>
    </xf>
    <xf numFmtId="0" fontId="27" fillId="0" borderId="0" xfId="0" applyFont="1" applyFill="1" applyAlignment="1">
      <alignment horizontal="left" readingOrder="1"/>
    </xf>
    <xf numFmtId="0" fontId="0" fillId="0" borderId="0" xfId="0" applyFill="1"/>
    <xf numFmtId="0" fontId="0" fillId="0" borderId="0" xfId="0" applyFill="1" applyAlignment="1">
      <alignment wrapText="1"/>
    </xf>
    <xf numFmtId="0" fontId="28" fillId="0" borderId="0" xfId="0" applyFont="1" applyFill="1" applyAlignment="1">
      <alignment horizontal="left" vertical="top" wrapText="1" readingOrder="1"/>
    </xf>
    <xf numFmtId="0" fontId="28" fillId="0" borderId="0" xfId="0" applyFont="1" applyFill="1" applyAlignment="1">
      <alignment horizontal="left" wrapText="1" readingOrder="1"/>
    </xf>
    <xf numFmtId="0" fontId="11" fillId="0" borderId="0" xfId="0" applyFont="1" applyFill="1"/>
    <xf numFmtId="0" fontId="11" fillId="0" borderId="0" xfId="4" applyFont="1" applyFill="1"/>
    <xf numFmtId="0" fontId="13" fillId="0" borderId="0" xfId="1" applyFont="1" applyAlignment="1" applyProtection="1">
      <alignment horizontal="right" vertical="center" wrapText="1"/>
    </xf>
    <xf numFmtId="0" fontId="8" fillId="0" borderId="0" xfId="4" applyFont="1" applyAlignment="1">
      <alignment horizontal="left" vertical="center"/>
    </xf>
    <xf numFmtId="0" fontId="18" fillId="0" borderId="0" xfId="1" applyFont="1" applyBorder="1" applyAlignment="1" applyProtection="1">
      <alignment horizontal="center" vertical="center"/>
    </xf>
    <xf numFmtId="0" fontId="16" fillId="3" borderId="50" xfId="4" applyFont="1" applyFill="1" applyBorder="1" applyAlignment="1">
      <alignment horizontal="center" vertical="center" wrapText="1"/>
    </xf>
    <xf numFmtId="0" fontId="16" fillId="3" borderId="51" xfId="4" applyFont="1" applyFill="1" applyBorder="1" applyAlignment="1">
      <alignment horizontal="center" vertical="center" wrapText="1"/>
    </xf>
    <xf numFmtId="0" fontId="31" fillId="0" borderId="0" xfId="0" applyFont="1" applyAlignment="1">
      <alignment horizontal="left" vertical="center" wrapText="1"/>
    </xf>
    <xf numFmtId="0" fontId="30" fillId="8" borderId="25" xfId="0" applyFont="1" applyFill="1" applyBorder="1" applyAlignment="1">
      <alignment horizontal="center" vertical="center"/>
    </xf>
    <xf numFmtId="0" fontId="30" fillId="8" borderId="26" xfId="0" applyFont="1" applyFill="1" applyBorder="1" applyAlignment="1">
      <alignment horizontal="center" vertical="center"/>
    </xf>
    <xf numFmtId="0" fontId="30" fillId="8" borderId="31" xfId="0" applyFont="1" applyFill="1" applyBorder="1" applyAlignment="1">
      <alignment horizontal="center" vertical="center"/>
    </xf>
    <xf numFmtId="0" fontId="30" fillId="8" borderId="27" xfId="0" applyFont="1" applyFill="1" applyBorder="1" applyAlignment="1">
      <alignment horizontal="center" vertical="center"/>
    </xf>
    <xf numFmtId="0" fontId="34" fillId="8" borderId="37"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38" xfId="0" applyFont="1" applyFill="1" applyBorder="1" applyAlignment="1">
      <alignment horizontal="center" vertical="center" wrapText="1"/>
    </xf>
    <xf numFmtId="0" fontId="8" fillId="0" borderId="0" xfId="4" applyFont="1" applyAlignment="1">
      <alignment horizontal="left" vertical="center" wrapText="1"/>
    </xf>
    <xf numFmtId="0" fontId="13" fillId="0" borderId="0" xfId="1" applyFont="1" applyAlignment="1" applyProtection="1">
      <alignment horizontal="right" vertical="center" wrapText="1"/>
    </xf>
    <xf numFmtId="0" fontId="13" fillId="0" borderId="0" xfId="1" applyFont="1" applyAlignment="1" applyProtection="1">
      <alignment horizontal="right"/>
    </xf>
    <xf numFmtId="0" fontId="28" fillId="0" borderId="0" xfId="0" applyFont="1" applyFill="1" applyAlignment="1">
      <alignment horizontal="left" vertical="top" wrapText="1" readingOrder="1"/>
    </xf>
    <xf numFmtId="0" fontId="28" fillId="0" borderId="0" xfId="0" applyFont="1" applyFill="1" applyAlignment="1">
      <alignment horizontal="left" wrapText="1" readingOrder="1"/>
    </xf>
    <xf numFmtId="0" fontId="7" fillId="0" borderId="0" xfId="4" applyFont="1" applyFill="1" applyAlignment="1">
      <alignment horizontal="left" vertical="center" wrapText="1"/>
    </xf>
    <xf numFmtId="0" fontId="9" fillId="3" borderId="20" xfId="6" applyFont="1" applyFill="1" applyBorder="1" applyAlignment="1">
      <alignment horizontal="center" vertical="center"/>
    </xf>
    <xf numFmtId="0" fontId="9" fillId="3" borderId="21" xfId="6" applyFont="1" applyFill="1" applyBorder="1" applyAlignment="1">
      <alignment horizontal="center" vertical="center"/>
    </xf>
    <xf numFmtId="0" fontId="9" fillId="3" borderId="18" xfId="6" applyFont="1" applyFill="1" applyBorder="1" applyAlignment="1">
      <alignment horizontal="center" vertical="center" wrapText="1"/>
    </xf>
    <xf numFmtId="0" fontId="9" fillId="3" borderId="17" xfId="6" applyFont="1" applyFill="1" applyBorder="1" applyAlignment="1">
      <alignment horizontal="center" vertical="center"/>
    </xf>
    <xf numFmtId="0" fontId="9" fillId="3" borderId="16" xfId="6" applyFont="1" applyFill="1" applyBorder="1" applyAlignment="1">
      <alignment horizontal="center" vertical="center"/>
    </xf>
    <xf numFmtId="0" fontId="10" fillId="0" borderId="16" xfId="6" applyFont="1" applyBorder="1" applyAlignment="1">
      <alignment horizontal="center" vertical="center"/>
    </xf>
    <xf numFmtId="0" fontId="9" fillId="3" borderId="3" xfId="6" applyFont="1" applyFill="1" applyBorder="1" applyAlignment="1">
      <alignment horizontal="center" vertical="center" wrapText="1"/>
    </xf>
    <xf numFmtId="0" fontId="9" fillId="3" borderId="19" xfId="6" applyFont="1" applyFill="1" applyBorder="1" applyAlignment="1">
      <alignment horizontal="center" vertical="center" wrapText="1"/>
    </xf>
    <xf numFmtId="0" fontId="9" fillId="3" borderId="18" xfId="6" applyFont="1" applyFill="1" applyBorder="1" applyAlignment="1">
      <alignment horizontal="center" vertical="center"/>
    </xf>
  </cellXfs>
  <cellStyles count="17">
    <cellStyle name="Excel Built-in Normal" xfId="11"/>
    <cellStyle name="Hyperlink" xfId="1" builtinId="8"/>
    <cellStyle name="Hyperlink 2" xfId="2"/>
    <cellStyle name="Hyperlink 3" xfId="3"/>
    <cellStyle name="Hyperlink 3 2" xfId="9"/>
    <cellStyle name="Normal" xfId="0" builtinId="0"/>
    <cellStyle name="Normal 2" xfId="4"/>
    <cellStyle name="Normal 3" xfId="5"/>
    <cellStyle name="Normal 3 2" xfId="8"/>
    <cellStyle name="Normal 4" xfId="7"/>
    <cellStyle name="Normal 5" xfId="10"/>
    <cellStyle name="Normal 6" xfId="12"/>
    <cellStyle name="Normal 7" xfId="13"/>
    <cellStyle name="Normal 8" xfId="14"/>
    <cellStyle name="Normal 8 2" xfId="15"/>
    <cellStyle name="Normal_Chart 2a DATA" xfId="16"/>
    <cellStyle name="Normal_chart3 2" xfId="6"/>
  </cellStyles>
  <dxfs count="12">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
      <fill>
        <patternFill>
          <bgColor theme="6"/>
        </patternFill>
      </fill>
    </dxf>
    <dxf>
      <fill>
        <patternFill>
          <bgColor rgb="FFFFC000"/>
        </patternFill>
      </fill>
    </dxf>
    <dxf>
      <fill>
        <patternFill>
          <bgColor rgb="FFFF0000"/>
        </patternFill>
      </fill>
    </dxf>
  </dxfs>
  <tableStyles count="0" defaultTableStyle="TableStyleMedium9" defaultPivotStyle="PivotStyleLight16"/>
  <colors>
    <mruColors>
      <color rgb="FF99CC00"/>
      <color rgb="FF008000"/>
      <color rgb="FF333399"/>
      <color rgb="FFFFFFFF"/>
      <color rgb="FFFFFFCC"/>
      <color rgb="FF0070C0"/>
      <color rgb="FF9999FF"/>
      <color rgb="FF003366"/>
      <color rgb="FF9933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18000263933488E-2"/>
          <c:y val="3.4668289414642839E-2"/>
          <c:w val="0.80370081672755089"/>
          <c:h val="0.75436635994267698"/>
        </c:manualLayout>
      </c:layout>
      <c:barChart>
        <c:barDir val="col"/>
        <c:grouping val="clustered"/>
        <c:varyColors val="0"/>
        <c:ser>
          <c:idx val="0"/>
          <c:order val="0"/>
          <c:tx>
            <c:strRef>
              <c:f>'Chart 1.1 DATA'!$B$2</c:f>
              <c:strCache>
                <c:ptCount val="1"/>
                <c:pt idx="0">
                  <c:v>2017 (%)</c:v>
                </c:pt>
              </c:strCache>
            </c:strRef>
          </c:tx>
          <c:spPr>
            <a:solidFill>
              <a:srgbClr val="A6A6A6"/>
            </a:solidFill>
          </c:spPr>
          <c:invertIfNegative val="0"/>
          <c:cat>
            <c:strRef>
              <c:f>'Chart 1.1 DATA'!$O$3:$O$17</c:f>
              <c:strCache>
                <c:ptCount val="15"/>
                <c:pt idx="0">
                  <c:v>Scotland</c:v>
                </c:pt>
                <c:pt idx="1">
                  <c:v>Ayrshire &amp; Arran</c:v>
                </c:pt>
                <c:pt idx="2">
                  <c:v>Western Isles</c:v>
                </c:pt>
                <c:pt idx="3">
                  <c:v>Grampian</c:v>
                </c:pt>
                <c:pt idx="4">
                  <c:v>Lanarkshire</c:v>
                </c:pt>
                <c:pt idx="5">
                  <c:v>Orkney</c:v>
                </c:pt>
                <c:pt idx="6">
                  <c:v>Borders</c:v>
                </c:pt>
                <c:pt idx="7">
                  <c:v>Fife</c:v>
                </c:pt>
                <c:pt idx="8">
                  <c:v>Tayside</c:v>
                </c:pt>
                <c:pt idx="9">
                  <c:v>Greater Glasgow &amp; Clyde</c:v>
                </c:pt>
                <c:pt idx="10">
                  <c:v>Shetland</c:v>
                </c:pt>
                <c:pt idx="11">
                  <c:v>Forth Valley</c:v>
                </c:pt>
                <c:pt idx="12">
                  <c:v>Lothian</c:v>
                </c:pt>
                <c:pt idx="13">
                  <c:v>Dumfries &amp; Galloway</c:v>
                </c:pt>
                <c:pt idx="14">
                  <c:v>Highland</c:v>
                </c:pt>
              </c:strCache>
            </c:strRef>
          </c:cat>
          <c:val>
            <c:numRef>
              <c:f>'Chart 1.1 DATA'!$B$3:$B$17</c:f>
              <c:numCache>
                <c:formatCode>0</c:formatCode>
                <c:ptCount val="15"/>
                <c:pt idx="0">
                  <c:v>65.165702261967382</c:v>
                </c:pt>
                <c:pt idx="1">
                  <c:v>77.79069767441861</c:v>
                </c:pt>
                <c:pt idx="2">
                  <c:v>57.777777777777771</c:v>
                </c:pt>
                <c:pt idx="3">
                  <c:v>69.478908188585606</c:v>
                </c:pt>
                <c:pt idx="4">
                  <c:v>65.968063872255485</c:v>
                </c:pt>
                <c:pt idx="5">
                  <c:v>69.696969696969703</c:v>
                </c:pt>
                <c:pt idx="6">
                  <c:v>68.108108108108112</c:v>
                </c:pt>
                <c:pt idx="7">
                  <c:v>75.162337662337663</c:v>
                </c:pt>
                <c:pt idx="8">
                  <c:v>54.353932584269657</c:v>
                </c:pt>
                <c:pt idx="9">
                  <c:v>64.509564509564512</c:v>
                </c:pt>
                <c:pt idx="10">
                  <c:v>69.696969696969703</c:v>
                </c:pt>
                <c:pt idx="11">
                  <c:v>71.508379888268152</c:v>
                </c:pt>
                <c:pt idx="12">
                  <c:v>61.212121212121204</c:v>
                </c:pt>
                <c:pt idx="13">
                  <c:v>48.872180451127818</c:v>
                </c:pt>
                <c:pt idx="14">
                  <c:v>52.991452991452995</c:v>
                </c:pt>
              </c:numCache>
            </c:numRef>
          </c:val>
          <c:extLst>
            <c:ext xmlns:c16="http://schemas.microsoft.com/office/drawing/2014/chart" uri="{C3380CC4-5D6E-409C-BE32-E72D297353CC}">
              <c16:uniqueId val="{00000000-47FC-41BD-A87C-89F245EC4D5B}"/>
            </c:ext>
          </c:extLst>
        </c:ser>
        <c:ser>
          <c:idx val="1"/>
          <c:order val="1"/>
          <c:tx>
            <c:strRef>
              <c:f>'Chart 1.1 DATA'!$C$2</c:f>
              <c:strCache>
                <c:ptCount val="1"/>
                <c:pt idx="0">
                  <c:v>2018 (%)</c:v>
                </c:pt>
              </c:strCache>
            </c:strRef>
          </c:tx>
          <c:spPr>
            <a:solidFill>
              <a:srgbClr val="FFC000"/>
            </a:solidFill>
            <a:ln>
              <a:noFill/>
            </a:ln>
          </c:spPr>
          <c:invertIfNegative val="0"/>
          <c:dPt>
            <c:idx val="0"/>
            <c:invertIfNegative val="0"/>
            <c:bubble3D val="0"/>
            <c:spPr>
              <a:solidFill>
                <a:srgbClr val="99CC00"/>
              </a:solidFill>
              <a:ln>
                <a:noFill/>
              </a:ln>
            </c:spPr>
            <c:extLst>
              <c:ext xmlns:c16="http://schemas.microsoft.com/office/drawing/2014/chart" uri="{C3380CC4-5D6E-409C-BE32-E72D297353CC}">
                <c16:uniqueId val="{00000001-47FC-41BD-A87C-89F245EC4D5B}"/>
              </c:ext>
            </c:extLst>
          </c:dPt>
          <c:dPt>
            <c:idx val="4"/>
            <c:invertIfNegative val="0"/>
            <c:bubble3D val="0"/>
            <c:spPr>
              <a:solidFill>
                <a:srgbClr val="99CC00"/>
              </a:solidFill>
              <a:ln>
                <a:noFill/>
              </a:ln>
            </c:spPr>
            <c:extLst>
              <c:ext xmlns:c16="http://schemas.microsoft.com/office/drawing/2014/chart" uri="{C3380CC4-5D6E-409C-BE32-E72D297353CC}">
                <c16:uniqueId val="{00000002-47FC-41BD-A87C-89F245EC4D5B}"/>
              </c:ext>
            </c:extLst>
          </c:dPt>
          <c:dPt>
            <c:idx val="8"/>
            <c:invertIfNegative val="0"/>
            <c:bubble3D val="0"/>
            <c:spPr>
              <a:solidFill>
                <a:srgbClr val="99CC00"/>
              </a:solidFill>
              <a:ln>
                <a:noFill/>
              </a:ln>
            </c:spPr>
            <c:extLst>
              <c:ext xmlns:c16="http://schemas.microsoft.com/office/drawing/2014/chart" uri="{C3380CC4-5D6E-409C-BE32-E72D297353CC}">
                <c16:uniqueId val="{00000003-47FC-41BD-A87C-89F245EC4D5B}"/>
              </c:ext>
            </c:extLst>
          </c:dPt>
          <c:dPt>
            <c:idx val="13"/>
            <c:invertIfNegative val="0"/>
            <c:bubble3D val="0"/>
            <c:spPr>
              <a:solidFill>
                <a:srgbClr val="99CC00"/>
              </a:solidFill>
              <a:ln>
                <a:noFill/>
              </a:ln>
            </c:spPr>
            <c:extLst>
              <c:ext xmlns:c16="http://schemas.microsoft.com/office/drawing/2014/chart" uri="{C3380CC4-5D6E-409C-BE32-E72D297353CC}">
                <c16:uniqueId val="{00000004-47FC-41BD-A87C-89F245EC4D5B}"/>
              </c:ext>
            </c:extLst>
          </c:dPt>
          <c:cat>
            <c:strRef>
              <c:f>'Chart 1.1 DATA'!$O$3:$O$17</c:f>
              <c:strCache>
                <c:ptCount val="15"/>
                <c:pt idx="0">
                  <c:v>Scotland</c:v>
                </c:pt>
                <c:pt idx="1">
                  <c:v>Ayrshire &amp; Arran</c:v>
                </c:pt>
                <c:pt idx="2">
                  <c:v>Western Isles</c:v>
                </c:pt>
                <c:pt idx="3">
                  <c:v>Grampian</c:v>
                </c:pt>
                <c:pt idx="4">
                  <c:v>Lanarkshire</c:v>
                </c:pt>
                <c:pt idx="5">
                  <c:v>Orkney</c:v>
                </c:pt>
                <c:pt idx="6">
                  <c:v>Borders</c:v>
                </c:pt>
                <c:pt idx="7">
                  <c:v>Fife</c:v>
                </c:pt>
                <c:pt idx="8">
                  <c:v>Tayside</c:v>
                </c:pt>
                <c:pt idx="9">
                  <c:v>Greater Glasgow &amp; Clyde</c:v>
                </c:pt>
                <c:pt idx="10">
                  <c:v>Shetland</c:v>
                </c:pt>
                <c:pt idx="11">
                  <c:v>Forth Valley</c:v>
                </c:pt>
                <c:pt idx="12">
                  <c:v>Lothian</c:v>
                </c:pt>
                <c:pt idx="13">
                  <c:v>Dumfries &amp; Galloway</c:v>
                </c:pt>
                <c:pt idx="14">
                  <c:v>Highland</c:v>
                </c:pt>
              </c:strCache>
            </c:strRef>
          </c:cat>
          <c:val>
            <c:numRef>
              <c:f>'Chart 1.1 DATA'!$C$3:$C$17</c:f>
              <c:numCache>
                <c:formatCode>0</c:formatCode>
                <c:ptCount val="15"/>
                <c:pt idx="0">
                  <c:v>68.132780082987551</c:v>
                </c:pt>
                <c:pt idx="1">
                  <c:v>79.496402877697847</c:v>
                </c:pt>
                <c:pt idx="2">
                  <c:v>74.358974358974365</c:v>
                </c:pt>
                <c:pt idx="3">
                  <c:v>73.389021479713605</c:v>
                </c:pt>
                <c:pt idx="4">
                  <c:v>71.584158415841586</c:v>
                </c:pt>
                <c:pt idx="5">
                  <c:v>70.588235294117652</c:v>
                </c:pt>
                <c:pt idx="6">
                  <c:v>69.473684210526315</c:v>
                </c:pt>
                <c:pt idx="7">
                  <c:v>69.25</c:v>
                </c:pt>
                <c:pt idx="8">
                  <c:v>67.852604828462518</c:v>
                </c:pt>
                <c:pt idx="9">
                  <c:v>67.740585774058587</c:v>
                </c:pt>
                <c:pt idx="10">
                  <c:v>67.64705882352942</c:v>
                </c:pt>
                <c:pt idx="11">
                  <c:v>66.410748560460647</c:v>
                </c:pt>
                <c:pt idx="12">
                  <c:v>63.697705802968962</c:v>
                </c:pt>
                <c:pt idx="13">
                  <c:v>62.5</c:v>
                </c:pt>
                <c:pt idx="14">
                  <c:v>47.529411764705884</c:v>
                </c:pt>
              </c:numCache>
            </c:numRef>
          </c:val>
          <c:extLst>
            <c:ext xmlns:c16="http://schemas.microsoft.com/office/drawing/2014/chart" uri="{C3380CC4-5D6E-409C-BE32-E72D297353CC}">
              <c16:uniqueId val="{00000005-47FC-41BD-A87C-89F245EC4D5B}"/>
            </c:ext>
          </c:extLst>
        </c:ser>
        <c:dLbls>
          <c:showLegendKey val="0"/>
          <c:showVal val="0"/>
          <c:showCatName val="0"/>
          <c:showSerName val="0"/>
          <c:showPercent val="0"/>
          <c:showBubbleSize val="0"/>
        </c:dLbls>
        <c:gapWidth val="150"/>
        <c:axId val="60270464"/>
        <c:axId val="60272000"/>
      </c:barChart>
      <c:lineChart>
        <c:grouping val="standard"/>
        <c:varyColors val="0"/>
        <c:ser>
          <c:idx val="2"/>
          <c:order val="2"/>
          <c:tx>
            <c:strRef>
              <c:f>'Chart 1.1 DATA'!$D$2</c:f>
              <c:strCache>
                <c:ptCount val="1"/>
                <c:pt idx="0">
                  <c:v>Standard (2016) (%)</c:v>
                </c:pt>
              </c:strCache>
            </c:strRef>
          </c:tx>
          <c:spPr>
            <a:ln>
              <a:solidFill>
                <a:srgbClr val="4F81BD"/>
              </a:solidFill>
            </a:ln>
          </c:spPr>
          <c:marker>
            <c:symbol val="none"/>
          </c:marker>
          <c:cat>
            <c:strRef>
              <c:f>'Chart 1.1 DATA'!$O$3:$O$17</c:f>
              <c:strCache>
                <c:ptCount val="15"/>
                <c:pt idx="0">
                  <c:v>Scotland</c:v>
                </c:pt>
                <c:pt idx="1">
                  <c:v>Ayrshire &amp; Arran</c:v>
                </c:pt>
                <c:pt idx="2">
                  <c:v>Western Isles</c:v>
                </c:pt>
                <c:pt idx="3">
                  <c:v>Grampian</c:v>
                </c:pt>
                <c:pt idx="4">
                  <c:v>Lanarkshire</c:v>
                </c:pt>
                <c:pt idx="5">
                  <c:v>Orkney</c:v>
                </c:pt>
                <c:pt idx="6">
                  <c:v>Borders</c:v>
                </c:pt>
                <c:pt idx="7">
                  <c:v>Fife</c:v>
                </c:pt>
                <c:pt idx="8">
                  <c:v>Tayside</c:v>
                </c:pt>
                <c:pt idx="9">
                  <c:v>Greater Glasgow &amp; Clyde</c:v>
                </c:pt>
                <c:pt idx="10">
                  <c:v>Shetland</c:v>
                </c:pt>
                <c:pt idx="11">
                  <c:v>Forth Valley</c:v>
                </c:pt>
                <c:pt idx="12">
                  <c:v>Lothian</c:v>
                </c:pt>
                <c:pt idx="13">
                  <c:v>Dumfries &amp; Galloway</c:v>
                </c:pt>
                <c:pt idx="14">
                  <c:v>Highland</c:v>
                </c:pt>
              </c:strCache>
            </c:strRef>
          </c:cat>
          <c:val>
            <c:numRef>
              <c:f>'Chart 1.1 DATA'!$D$3:$D$17</c:f>
              <c:numCache>
                <c:formatCode>General</c:formatCode>
                <c:ptCount val="15"/>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numCache>
            </c:numRef>
          </c:val>
          <c:smooth val="0"/>
          <c:extLst>
            <c:ext xmlns:c16="http://schemas.microsoft.com/office/drawing/2014/chart" uri="{C3380CC4-5D6E-409C-BE32-E72D297353CC}">
              <c16:uniqueId val="{00000006-47FC-41BD-A87C-89F245EC4D5B}"/>
            </c:ext>
          </c:extLst>
        </c:ser>
        <c:dLbls>
          <c:showLegendKey val="0"/>
          <c:showVal val="0"/>
          <c:showCatName val="0"/>
          <c:showSerName val="0"/>
          <c:showPercent val="0"/>
          <c:showBubbleSize val="0"/>
        </c:dLbls>
        <c:marker val="1"/>
        <c:smooth val="0"/>
        <c:axId val="60270464"/>
        <c:axId val="60272000"/>
      </c:lineChart>
      <c:catAx>
        <c:axId val="602704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0272000"/>
        <c:crosses val="autoZero"/>
        <c:auto val="1"/>
        <c:lblAlgn val="ctr"/>
        <c:lblOffset val="100"/>
        <c:noMultiLvlLbl val="0"/>
      </c:catAx>
      <c:valAx>
        <c:axId val="60272000"/>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270464"/>
        <c:crosses val="autoZero"/>
        <c:crossBetween val="between"/>
      </c:val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9706919041407662"/>
          <c:h val="0.75436635994267587"/>
        </c:manualLayout>
      </c:layout>
      <c:barChart>
        <c:barDir val="col"/>
        <c:grouping val="clustered"/>
        <c:varyColors val="0"/>
        <c:ser>
          <c:idx val="0"/>
          <c:order val="0"/>
          <c:tx>
            <c:strRef>
              <c:f>'Chart 1.2 DATA'!$B$2</c:f>
              <c:strCache>
                <c:ptCount val="1"/>
                <c:pt idx="0">
                  <c:v>2017 (%)</c:v>
                </c:pt>
              </c:strCache>
            </c:strRef>
          </c:tx>
          <c:spPr>
            <a:solidFill>
              <a:schemeClr val="bg1">
                <a:lumMod val="65000"/>
              </a:schemeClr>
            </a:solidFill>
          </c:spPr>
          <c:invertIfNegative val="0"/>
          <c:cat>
            <c:strRef>
              <c:f>'Chart 1.2 DATA'!$A$3:$A$32</c:f>
              <c:strCache>
                <c:ptCount val="30"/>
                <c:pt idx="0">
                  <c:v>Scotland</c:v>
                </c:pt>
                <c:pt idx="1">
                  <c:v>GCH*</c:v>
                </c:pt>
                <c:pt idx="2">
                  <c:v>Crosshouse</c:v>
                </c:pt>
                <c:pt idx="3">
                  <c:v>IRH</c:v>
                </c:pt>
                <c:pt idx="4">
                  <c:v>Western Isles</c:v>
                </c:pt>
                <c:pt idx="5">
                  <c:v>Hairmyres</c:v>
                </c:pt>
                <c:pt idx="6">
                  <c:v>ARI</c:v>
                </c:pt>
                <c:pt idx="7">
                  <c:v>GRI</c:v>
                </c:pt>
                <c:pt idx="8">
                  <c:v>Monklands</c:v>
                </c:pt>
                <c:pt idx="9">
                  <c:v>SJH</c:v>
                </c:pt>
                <c:pt idx="10">
                  <c:v>Balfour</c:v>
                </c:pt>
                <c:pt idx="11">
                  <c:v>Ninewells</c:v>
                </c:pt>
                <c:pt idx="12">
                  <c:v>Borders</c:v>
                </c:pt>
                <c:pt idx="13">
                  <c:v>VHK</c:v>
                </c:pt>
                <c:pt idx="14">
                  <c:v>Caithness*</c:v>
                </c:pt>
                <c:pt idx="15">
                  <c:v>Gilbert Bain*</c:v>
                </c:pt>
                <c:pt idx="16">
                  <c:v>Wishaw</c:v>
                </c:pt>
                <c:pt idx="17">
                  <c:v>QUEH</c:v>
                </c:pt>
                <c:pt idx="18">
                  <c:v>Dr Grays</c:v>
                </c:pt>
                <c:pt idx="19">
                  <c:v>FVRH</c:v>
                </c:pt>
                <c:pt idx="20">
                  <c:v>RIE</c:v>
                </c:pt>
                <c:pt idx="21">
                  <c:v>PRI</c:v>
                </c:pt>
                <c:pt idx="22">
                  <c:v>DGRI</c:v>
                </c:pt>
                <c:pt idx="23">
                  <c:v>Belford*</c:v>
                </c:pt>
                <c:pt idx="24">
                  <c:v>RAH</c:v>
                </c:pt>
                <c:pt idx="25">
                  <c:v>L&amp;I</c:v>
                </c:pt>
                <c:pt idx="26">
                  <c:v>WGH</c:v>
                </c:pt>
                <c:pt idx="27">
                  <c:v>Raigmore</c:v>
                </c:pt>
                <c:pt idx="28">
                  <c:v>Ayr</c:v>
                </c:pt>
                <c:pt idx="29">
                  <c:v>U&amp;B</c:v>
                </c:pt>
              </c:strCache>
            </c:strRef>
          </c:cat>
          <c:val>
            <c:numRef>
              <c:f>'Chart 1.2 DATA'!$B$3:$B$31</c:f>
              <c:numCache>
                <c:formatCode>0</c:formatCode>
                <c:ptCount val="29"/>
                <c:pt idx="0">
                  <c:v>65.165702261967382</c:v>
                </c:pt>
                <c:pt idx="1">
                  <c:v>73.80952380952381</c:v>
                </c:pt>
                <c:pt idx="2">
                  <c:v>79.447115384615387</c:v>
                </c:pt>
                <c:pt idx="3">
                  <c:v>73.755656108597293</c:v>
                </c:pt>
                <c:pt idx="4">
                  <c:v>60.465116279069761</c:v>
                </c:pt>
                <c:pt idx="5">
                  <c:v>77.591973244147155</c:v>
                </c:pt>
                <c:pt idx="6">
                  <c:v>70.499243570347957</c:v>
                </c:pt>
                <c:pt idx="7">
                  <c:v>65.871833084947838</c:v>
                </c:pt>
                <c:pt idx="8">
                  <c:v>55.700325732899024</c:v>
                </c:pt>
                <c:pt idx="9">
                  <c:v>69.597069597069591</c:v>
                </c:pt>
                <c:pt idx="10">
                  <c:v>69.696969696969703</c:v>
                </c:pt>
                <c:pt idx="11">
                  <c:v>56.225680933852139</c:v>
                </c:pt>
                <c:pt idx="12">
                  <c:v>68.108108108108112</c:v>
                </c:pt>
                <c:pt idx="13">
                  <c:v>75.162337662337663</c:v>
                </c:pt>
                <c:pt idx="14">
                  <c:v>75</c:v>
                </c:pt>
                <c:pt idx="15">
                  <c:v>69.696969696969703</c:v>
                </c:pt>
                <c:pt idx="16">
                  <c:v>65.151515151515156</c:v>
                </c:pt>
                <c:pt idx="17">
                  <c:v>63.966244725738399</c:v>
                </c:pt>
                <c:pt idx="18">
                  <c:v>64.827586206896541</c:v>
                </c:pt>
                <c:pt idx="19">
                  <c:v>71.508379888268152</c:v>
                </c:pt>
                <c:pt idx="20">
                  <c:v>62.46089676746611</c:v>
                </c:pt>
                <c:pt idx="21">
                  <c:v>49.494949494949495</c:v>
                </c:pt>
                <c:pt idx="22">
                  <c:v>44.196428571428569</c:v>
                </c:pt>
                <c:pt idx="23">
                  <c:v>80</c:v>
                </c:pt>
                <c:pt idx="24">
                  <c:v>58.421052631578952</c:v>
                </c:pt>
                <c:pt idx="25">
                  <c:v>71.794871794871796</c:v>
                </c:pt>
                <c:pt idx="26">
                  <c:v>47.430830039525688</c:v>
                </c:pt>
                <c:pt idx="27">
                  <c:v>44.378698224852073</c:v>
                </c:pt>
                <c:pt idx="28">
                  <c:v>28.571428571428569</c:v>
                </c:pt>
              </c:numCache>
            </c:numRef>
          </c:val>
          <c:extLst>
            <c:ext xmlns:c16="http://schemas.microsoft.com/office/drawing/2014/chart" uri="{C3380CC4-5D6E-409C-BE32-E72D297353CC}">
              <c16:uniqueId val="{00000000-3A89-4E84-96A1-E6C1CD23D01B}"/>
            </c:ext>
          </c:extLst>
        </c:ser>
        <c:ser>
          <c:idx val="1"/>
          <c:order val="1"/>
          <c:tx>
            <c:strRef>
              <c:f>'Chart 1.2 DATA'!$C$2</c:f>
              <c:strCache>
                <c:ptCount val="1"/>
                <c:pt idx="0">
                  <c:v>2018 (%)</c:v>
                </c:pt>
              </c:strCache>
            </c:strRef>
          </c:tx>
          <c:spPr>
            <a:solidFill>
              <a:srgbClr val="FFC000"/>
            </a:solidFill>
          </c:spPr>
          <c:invertIfNegative val="0"/>
          <c:dPt>
            <c:idx val="0"/>
            <c:invertIfNegative val="0"/>
            <c:bubble3D val="0"/>
            <c:spPr>
              <a:solidFill>
                <a:srgbClr val="99CC00"/>
              </a:solidFill>
            </c:spPr>
            <c:extLst>
              <c:ext xmlns:c16="http://schemas.microsoft.com/office/drawing/2014/chart" uri="{C3380CC4-5D6E-409C-BE32-E72D297353CC}">
                <c16:uniqueId val="{00000001-3A89-4E84-96A1-E6C1CD23D01B}"/>
              </c:ext>
            </c:extLst>
          </c:dPt>
          <c:dPt>
            <c:idx val="6"/>
            <c:invertIfNegative val="0"/>
            <c:bubble3D val="0"/>
            <c:spPr>
              <a:solidFill>
                <a:srgbClr val="FFC000"/>
              </a:solidFill>
            </c:spPr>
            <c:extLst>
              <c:ext xmlns:c16="http://schemas.microsoft.com/office/drawing/2014/chart" uri="{C3380CC4-5D6E-409C-BE32-E72D297353CC}">
                <c16:uniqueId val="{00000002-3A89-4E84-96A1-E6C1CD23D01B}"/>
              </c:ext>
            </c:extLst>
          </c:dPt>
          <c:dPt>
            <c:idx val="7"/>
            <c:invertIfNegative val="0"/>
            <c:bubble3D val="0"/>
            <c:spPr>
              <a:solidFill>
                <a:srgbClr val="99CC00"/>
              </a:solidFill>
            </c:spPr>
            <c:extLst>
              <c:ext xmlns:c16="http://schemas.microsoft.com/office/drawing/2014/chart" uri="{C3380CC4-5D6E-409C-BE32-E72D297353CC}">
                <c16:uniqueId val="{00000003-3A89-4E84-96A1-E6C1CD23D01B}"/>
              </c:ext>
            </c:extLst>
          </c:dPt>
          <c:dPt>
            <c:idx val="8"/>
            <c:invertIfNegative val="0"/>
            <c:bubble3D val="0"/>
            <c:spPr>
              <a:solidFill>
                <a:srgbClr val="99CC00"/>
              </a:solidFill>
            </c:spPr>
            <c:extLst>
              <c:ext xmlns:c16="http://schemas.microsoft.com/office/drawing/2014/chart" uri="{C3380CC4-5D6E-409C-BE32-E72D297353CC}">
                <c16:uniqueId val="{00000004-3A89-4E84-96A1-E6C1CD23D01B}"/>
              </c:ext>
            </c:extLst>
          </c:dPt>
          <c:dPt>
            <c:idx val="10"/>
            <c:invertIfNegative val="0"/>
            <c:bubble3D val="0"/>
            <c:spPr>
              <a:solidFill>
                <a:srgbClr val="FFC000"/>
              </a:solidFill>
            </c:spPr>
            <c:extLst>
              <c:ext xmlns:c16="http://schemas.microsoft.com/office/drawing/2014/chart" uri="{C3380CC4-5D6E-409C-BE32-E72D297353CC}">
                <c16:uniqueId val="{00000005-3A89-4E84-96A1-E6C1CD23D01B}"/>
              </c:ext>
            </c:extLst>
          </c:dPt>
          <c:dPt>
            <c:idx val="11"/>
            <c:invertIfNegative val="0"/>
            <c:bubble3D val="0"/>
            <c:spPr>
              <a:solidFill>
                <a:srgbClr val="99CC00"/>
              </a:solidFill>
            </c:spPr>
            <c:extLst>
              <c:ext xmlns:c16="http://schemas.microsoft.com/office/drawing/2014/chart" uri="{C3380CC4-5D6E-409C-BE32-E72D297353CC}">
                <c16:uniqueId val="{00000006-3A89-4E84-96A1-E6C1CD23D01B}"/>
              </c:ext>
            </c:extLst>
          </c:dPt>
          <c:dPt>
            <c:idx val="22"/>
            <c:invertIfNegative val="0"/>
            <c:bubble3D val="0"/>
            <c:spPr>
              <a:solidFill>
                <a:srgbClr val="FFC000"/>
              </a:solidFill>
            </c:spPr>
            <c:extLst>
              <c:ext xmlns:c16="http://schemas.microsoft.com/office/drawing/2014/chart" uri="{C3380CC4-5D6E-409C-BE32-E72D297353CC}">
                <c16:uniqueId val="{00000007-3A89-4E84-96A1-E6C1CD23D01B}"/>
              </c:ext>
            </c:extLst>
          </c:dPt>
          <c:dPt>
            <c:idx val="23"/>
            <c:invertIfNegative val="0"/>
            <c:bubble3D val="0"/>
            <c:spPr>
              <a:solidFill>
                <a:srgbClr val="FFC000"/>
              </a:solidFill>
              <a:ln w="25400">
                <a:noFill/>
              </a:ln>
            </c:spPr>
            <c:extLst>
              <c:ext xmlns:c16="http://schemas.microsoft.com/office/drawing/2014/chart" uri="{C3380CC4-5D6E-409C-BE32-E72D297353CC}">
                <c16:uniqueId val="{00000008-3A89-4E84-96A1-E6C1CD23D01B}"/>
              </c:ext>
            </c:extLst>
          </c:dPt>
          <c:cat>
            <c:strRef>
              <c:f>'Chart 1.2 DATA'!$A$3:$A$32</c:f>
              <c:strCache>
                <c:ptCount val="30"/>
                <c:pt idx="0">
                  <c:v>Scotland</c:v>
                </c:pt>
                <c:pt idx="1">
                  <c:v>GCH*</c:v>
                </c:pt>
                <c:pt idx="2">
                  <c:v>Crosshouse</c:v>
                </c:pt>
                <c:pt idx="3">
                  <c:v>IRH</c:v>
                </c:pt>
                <c:pt idx="4">
                  <c:v>Western Isles</c:v>
                </c:pt>
                <c:pt idx="5">
                  <c:v>Hairmyres</c:v>
                </c:pt>
                <c:pt idx="6">
                  <c:v>ARI</c:v>
                </c:pt>
                <c:pt idx="7">
                  <c:v>GRI</c:v>
                </c:pt>
                <c:pt idx="8">
                  <c:v>Monklands</c:v>
                </c:pt>
                <c:pt idx="9">
                  <c:v>SJH</c:v>
                </c:pt>
                <c:pt idx="10">
                  <c:v>Balfour</c:v>
                </c:pt>
                <c:pt idx="11">
                  <c:v>Ninewells</c:v>
                </c:pt>
                <c:pt idx="12">
                  <c:v>Borders</c:v>
                </c:pt>
                <c:pt idx="13">
                  <c:v>VHK</c:v>
                </c:pt>
                <c:pt idx="14">
                  <c:v>Caithness*</c:v>
                </c:pt>
                <c:pt idx="15">
                  <c:v>Gilbert Bain*</c:v>
                </c:pt>
                <c:pt idx="16">
                  <c:v>Wishaw</c:v>
                </c:pt>
                <c:pt idx="17">
                  <c:v>QUEH</c:v>
                </c:pt>
                <c:pt idx="18">
                  <c:v>Dr Grays</c:v>
                </c:pt>
                <c:pt idx="19">
                  <c:v>FVRH</c:v>
                </c:pt>
                <c:pt idx="20">
                  <c:v>RIE</c:v>
                </c:pt>
                <c:pt idx="21">
                  <c:v>PRI</c:v>
                </c:pt>
                <c:pt idx="22">
                  <c:v>DGRI</c:v>
                </c:pt>
                <c:pt idx="23">
                  <c:v>Belford*</c:v>
                </c:pt>
                <c:pt idx="24">
                  <c:v>RAH</c:v>
                </c:pt>
                <c:pt idx="25">
                  <c:v>L&amp;I</c:v>
                </c:pt>
                <c:pt idx="26">
                  <c:v>WGH</c:v>
                </c:pt>
                <c:pt idx="27">
                  <c:v>Raigmore</c:v>
                </c:pt>
                <c:pt idx="28">
                  <c:v>Ayr</c:v>
                </c:pt>
                <c:pt idx="29">
                  <c:v>U&amp;B</c:v>
                </c:pt>
              </c:strCache>
            </c:strRef>
          </c:cat>
          <c:val>
            <c:numRef>
              <c:f>'Chart 1.2 DATA'!$C$3:$C$31</c:f>
              <c:numCache>
                <c:formatCode>0</c:formatCode>
                <c:ptCount val="29"/>
                <c:pt idx="0">
                  <c:v>68.132780082987551</c:v>
                </c:pt>
                <c:pt idx="1">
                  <c:v>84.444444444444443</c:v>
                </c:pt>
                <c:pt idx="2">
                  <c:v>81.70426065162907</c:v>
                </c:pt>
                <c:pt idx="3">
                  <c:v>77.41935483870968</c:v>
                </c:pt>
                <c:pt idx="4">
                  <c:v>76.31578947368422</c:v>
                </c:pt>
                <c:pt idx="5">
                  <c:v>76.100628930817621</c:v>
                </c:pt>
                <c:pt idx="6">
                  <c:v>74.963181148748163</c:v>
                </c:pt>
                <c:pt idx="7">
                  <c:v>74.620060790273556</c:v>
                </c:pt>
                <c:pt idx="8">
                  <c:v>72.695035460992912</c:v>
                </c:pt>
                <c:pt idx="9">
                  <c:v>70.877192982456137</c:v>
                </c:pt>
                <c:pt idx="10">
                  <c:v>70.588235294117652</c:v>
                </c:pt>
                <c:pt idx="11">
                  <c:v>70.099667774086384</c:v>
                </c:pt>
                <c:pt idx="12">
                  <c:v>69.473684210526315</c:v>
                </c:pt>
                <c:pt idx="13">
                  <c:v>69.25</c:v>
                </c:pt>
                <c:pt idx="14">
                  <c:v>68.085106382978722</c:v>
                </c:pt>
                <c:pt idx="15">
                  <c:v>67.64705882352942</c:v>
                </c:pt>
                <c:pt idx="16">
                  <c:v>67.317073170731717</c:v>
                </c:pt>
                <c:pt idx="17">
                  <c:v>67.194780987884442</c:v>
                </c:pt>
                <c:pt idx="18">
                  <c:v>66.666666666666657</c:v>
                </c:pt>
                <c:pt idx="19">
                  <c:v>66.410748560460647</c:v>
                </c:pt>
                <c:pt idx="20">
                  <c:v>66.149068322981364</c:v>
                </c:pt>
                <c:pt idx="21">
                  <c:v>60.540540540540547</c:v>
                </c:pt>
                <c:pt idx="22">
                  <c:v>57.81990521327014</c:v>
                </c:pt>
                <c:pt idx="23">
                  <c:v>54.166666666666664</c:v>
                </c:pt>
                <c:pt idx="24">
                  <c:v>54.072398190045249</c:v>
                </c:pt>
                <c:pt idx="25">
                  <c:v>53.125</c:v>
                </c:pt>
                <c:pt idx="26">
                  <c:v>44.588744588744589</c:v>
                </c:pt>
                <c:pt idx="27">
                  <c:v>43.478260869565219</c:v>
                </c:pt>
                <c:pt idx="28">
                  <c:v>30.555555555555557</c:v>
                </c:pt>
              </c:numCache>
            </c:numRef>
          </c:val>
          <c:extLst>
            <c:ext xmlns:c16="http://schemas.microsoft.com/office/drawing/2014/chart" uri="{C3380CC4-5D6E-409C-BE32-E72D297353CC}">
              <c16:uniqueId val="{00000009-3A89-4E84-96A1-E6C1CD23D01B}"/>
            </c:ext>
          </c:extLst>
        </c:ser>
        <c:dLbls>
          <c:showLegendKey val="0"/>
          <c:showVal val="0"/>
          <c:showCatName val="0"/>
          <c:showSerName val="0"/>
          <c:showPercent val="0"/>
          <c:showBubbleSize val="0"/>
        </c:dLbls>
        <c:gapWidth val="150"/>
        <c:axId val="111283584"/>
        <c:axId val="112247552"/>
      </c:barChart>
      <c:lineChart>
        <c:grouping val="standard"/>
        <c:varyColors val="0"/>
        <c:ser>
          <c:idx val="2"/>
          <c:order val="2"/>
          <c:tx>
            <c:strRef>
              <c:f>'Chart 1.2 DATA'!$D$2</c:f>
              <c:strCache>
                <c:ptCount val="1"/>
                <c:pt idx="0">
                  <c:v>Stroke Standard</c:v>
                </c:pt>
              </c:strCache>
            </c:strRef>
          </c:tx>
          <c:spPr>
            <a:ln>
              <a:solidFill>
                <a:srgbClr val="4F81BD"/>
              </a:solidFill>
            </a:ln>
          </c:spPr>
          <c:marker>
            <c:symbol val="none"/>
          </c:marker>
          <c:trendline>
            <c:spPr>
              <a:ln>
                <a:solidFill>
                  <a:schemeClr val="accent1"/>
                </a:solidFill>
              </a:ln>
            </c:spPr>
            <c:trendlineType val="linear"/>
            <c:dispRSqr val="0"/>
            <c:dispEq val="0"/>
          </c:trendline>
          <c:cat>
            <c:strRef>
              <c:f>'Chart 1.2 DATA'!$A$3:$A$31</c:f>
              <c:strCache>
                <c:ptCount val="29"/>
                <c:pt idx="0">
                  <c:v>Scotland</c:v>
                </c:pt>
                <c:pt idx="1">
                  <c:v>GCH*</c:v>
                </c:pt>
                <c:pt idx="2">
                  <c:v>Crosshouse</c:v>
                </c:pt>
                <c:pt idx="3">
                  <c:v>IRH</c:v>
                </c:pt>
                <c:pt idx="4">
                  <c:v>Western Isles</c:v>
                </c:pt>
                <c:pt idx="5">
                  <c:v>Hairmyres</c:v>
                </c:pt>
                <c:pt idx="6">
                  <c:v>ARI</c:v>
                </c:pt>
                <c:pt idx="7">
                  <c:v>GRI</c:v>
                </c:pt>
                <c:pt idx="8">
                  <c:v>Monklands</c:v>
                </c:pt>
                <c:pt idx="9">
                  <c:v>SJH</c:v>
                </c:pt>
                <c:pt idx="10">
                  <c:v>Balfour</c:v>
                </c:pt>
                <c:pt idx="11">
                  <c:v>Ninewells</c:v>
                </c:pt>
                <c:pt idx="12">
                  <c:v>Borders</c:v>
                </c:pt>
                <c:pt idx="13">
                  <c:v>VHK</c:v>
                </c:pt>
                <c:pt idx="14">
                  <c:v>Caithness*</c:v>
                </c:pt>
                <c:pt idx="15">
                  <c:v>Gilbert Bain*</c:v>
                </c:pt>
                <c:pt idx="16">
                  <c:v>Wishaw</c:v>
                </c:pt>
                <c:pt idx="17">
                  <c:v>QUEH</c:v>
                </c:pt>
                <c:pt idx="18">
                  <c:v>Dr Grays</c:v>
                </c:pt>
                <c:pt idx="19">
                  <c:v>FVRH</c:v>
                </c:pt>
                <c:pt idx="20">
                  <c:v>RIE</c:v>
                </c:pt>
                <c:pt idx="21">
                  <c:v>PRI</c:v>
                </c:pt>
                <c:pt idx="22">
                  <c:v>DGRI</c:v>
                </c:pt>
                <c:pt idx="23">
                  <c:v>Belford*</c:v>
                </c:pt>
                <c:pt idx="24">
                  <c:v>RAH</c:v>
                </c:pt>
                <c:pt idx="25">
                  <c:v>L&amp;I</c:v>
                </c:pt>
                <c:pt idx="26">
                  <c:v>WGH</c:v>
                </c:pt>
                <c:pt idx="27">
                  <c:v>Raigmore</c:v>
                </c:pt>
                <c:pt idx="28">
                  <c:v>Ayr</c:v>
                </c:pt>
              </c:strCache>
            </c:strRef>
          </c:cat>
          <c:val>
            <c:numRef>
              <c:f>'Chart 1.2 DATA'!$D$3:$D$31</c:f>
              <c:numCache>
                <c:formatCode>General</c:formatCode>
                <c:ptCount val="29"/>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pt idx="27">
                  <c:v>80</c:v>
                </c:pt>
                <c:pt idx="28">
                  <c:v>80</c:v>
                </c:pt>
              </c:numCache>
            </c:numRef>
          </c:val>
          <c:smooth val="0"/>
          <c:extLst>
            <c:ext xmlns:c16="http://schemas.microsoft.com/office/drawing/2014/chart" uri="{C3380CC4-5D6E-409C-BE32-E72D297353CC}">
              <c16:uniqueId val="{0000000A-3A89-4E84-96A1-E6C1CD23D01B}"/>
            </c:ext>
          </c:extLst>
        </c:ser>
        <c:dLbls>
          <c:showLegendKey val="0"/>
          <c:showVal val="0"/>
          <c:showCatName val="0"/>
          <c:showSerName val="0"/>
          <c:showPercent val="0"/>
          <c:showBubbleSize val="0"/>
        </c:dLbls>
        <c:marker val="1"/>
        <c:smooth val="0"/>
        <c:axId val="61009920"/>
        <c:axId val="112249856"/>
      </c:lineChart>
      <c:catAx>
        <c:axId val="1112835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12247552"/>
        <c:crosses val="autoZero"/>
        <c:auto val="1"/>
        <c:lblAlgn val="ctr"/>
        <c:lblOffset val="100"/>
        <c:noMultiLvlLbl val="0"/>
      </c:catAx>
      <c:valAx>
        <c:axId val="112247552"/>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283584"/>
        <c:crosses val="autoZero"/>
        <c:crossBetween val="between"/>
      </c:valAx>
      <c:valAx>
        <c:axId val="112249856"/>
        <c:scaling>
          <c:orientation val="minMax"/>
        </c:scaling>
        <c:delete val="1"/>
        <c:axPos val="r"/>
        <c:numFmt formatCode="0" sourceLinked="1"/>
        <c:majorTickMark val="out"/>
        <c:minorTickMark val="none"/>
        <c:tickLblPos val="none"/>
        <c:crossAx val="61009920"/>
        <c:crosses val="max"/>
        <c:crossBetween val="between"/>
      </c:valAx>
      <c:catAx>
        <c:axId val="61009920"/>
        <c:scaling>
          <c:orientation val="minMax"/>
        </c:scaling>
        <c:delete val="1"/>
        <c:axPos val="t"/>
        <c:numFmt formatCode="General" sourceLinked="1"/>
        <c:majorTickMark val="out"/>
        <c:minorTickMark val="none"/>
        <c:tickLblPos val="none"/>
        <c:crossAx val="112249856"/>
        <c:crosses val="max"/>
        <c:auto val="1"/>
        <c:lblAlgn val="ctr"/>
        <c:lblOffset val="100"/>
        <c:noMultiLvlLbl val="0"/>
      </c:catAx>
      <c:spPr>
        <a:ln>
          <a:solidFill>
            <a:schemeClr val="bg1">
              <a:lumMod val="7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9526</xdr:colOff>
      <xdr:row>6</xdr:row>
      <xdr:rowOff>85725</xdr:rowOff>
    </xdr:from>
    <xdr:to>
      <xdr:col>14</xdr:col>
      <xdr:colOff>581026</xdr:colOff>
      <xdr:row>34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28575</xdr:colOff>
      <xdr:row>16</xdr:row>
      <xdr:rowOff>95250</xdr:rowOff>
    </xdr:from>
    <xdr:to>
      <xdr:col>15</xdr:col>
      <xdr:colOff>561975</xdr:colOff>
      <xdr:row>16</xdr:row>
      <xdr:rowOff>95250</xdr:rowOff>
    </xdr:to>
    <xdr:cxnSp macro="">
      <xdr:nvCxnSpPr>
        <xdr:cNvPr id="6" name="Straight Connector 5"/>
        <xdr:cNvCxnSpPr/>
      </xdr:nvCxnSpPr>
      <xdr:spPr>
        <a:xfrm>
          <a:off x="8677275" y="2867025"/>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28575</xdr:colOff>
      <xdr:row>18</xdr:row>
      <xdr:rowOff>95250</xdr:rowOff>
    </xdr:from>
    <xdr:to>
      <xdr:col>14</xdr:col>
      <xdr:colOff>561975</xdr:colOff>
      <xdr:row>18</xdr:row>
      <xdr:rowOff>95250</xdr:rowOff>
    </xdr:to>
    <xdr:cxnSp macro="">
      <xdr:nvCxnSpPr>
        <xdr:cNvPr id="2" name="Straight Connector 1"/>
        <xdr:cNvCxnSpPr/>
      </xdr:nvCxnSpPr>
      <xdr:spPr>
        <a:xfrm>
          <a:off x="8562975" y="31432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13</xdr:col>
      <xdr:colOff>561975</xdr:colOff>
      <xdr:row>31</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rscotland.gov.uk/files/statistics/population-estimates/mid-18/mid-year-pop-est-18-tabs.xlsx" TargetMode="External"/><Relationship Id="rId1" Type="http://schemas.openxmlformats.org/officeDocument/2006/relationships/hyperlink" Target="https://www.nrscotland.gov.uk/statistics-and-data/statistics/statistics-by-theme/population/population-estimates/mid-year-population-estimates/mid-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F11"/>
  <sheetViews>
    <sheetView showGridLines="0" tabSelected="1" workbookViewId="0">
      <selection activeCell="C6" sqref="C6"/>
    </sheetView>
  </sheetViews>
  <sheetFormatPr defaultColWidth="9.1796875" defaultRowHeight="12.5" x14ac:dyDescent="0.25"/>
  <cols>
    <col min="1" max="1" width="2.7265625" style="121" customWidth="1"/>
    <col min="2" max="2" width="13.7265625" style="2" customWidth="1"/>
    <col min="3" max="3" width="109.26953125" style="2" customWidth="1"/>
    <col min="4" max="4" width="11.7265625" style="2" hidden="1" customWidth="1"/>
    <col min="5" max="16384" width="9.1796875" style="2"/>
  </cols>
  <sheetData>
    <row r="1" spans="1:6" ht="30" customHeight="1" x14ac:dyDescent="0.25">
      <c r="A1" s="188" t="s">
        <v>172</v>
      </c>
      <c r="B1" s="188"/>
      <c r="C1" s="188"/>
    </row>
    <row r="2" spans="1:6" ht="25" customHeight="1" x14ac:dyDescent="0.25">
      <c r="A2" s="189" t="s">
        <v>135</v>
      </c>
      <c r="B2" s="189"/>
      <c r="C2" s="189"/>
    </row>
    <row r="3" spans="1:6" s="132" customFormat="1" ht="25" customHeight="1" x14ac:dyDescent="0.25">
      <c r="A3" s="131"/>
      <c r="B3" s="134" t="s">
        <v>155</v>
      </c>
      <c r="C3" s="133"/>
    </row>
    <row r="4" spans="1:6" s="148" customFormat="1" ht="30" customHeight="1" x14ac:dyDescent="0.25">
      <c r="A4" s="122"/>
      <c r="B4" s="190" t="s">
        <v>154</v>
      </c>
      <c r="C4" s="191"/>
      <c r="D4" s="150" t="s">
        <v>80</v>
      </c>
    </row>
    <row r="5" spans="1:6" ht="52" x14ac:dyDescent="0.25">
      <c r="A5" s="122"/>
      <c r="B5" s="151" t="s">
        <v>78</v>
      </c>
      <c r="C5" s="152" t="s">
        <v>79</v>
      </c>
      <c r="D5" s="117" t="s">
        <v>80</v>
      </c>
    </row>
    <row r="6" spans="1:6" s="43" customFormat="1" ht="30" customHeight="1" x14ac:dyDescent="0.25">
      <c r="A6" s="120"/>
      <c r="B6" s="143" t="s">
        <v>185</v>
      </c>
      <c r="C6" s="141" t="s">
        <v>173</v>
      </c>
      <c r="D6" s="44"/>
      <c r="E6" s="50"/>
    </row>
    <row r="7" spans="1:6" s="146" customFormat="1" ht="30" customHeight="1" x14ac:dyDescent="0.3">
      <c r="B7" s="143" t="s">
        <v>186</v>
      </c>
      <c r="C7" s="141" t="s">
        <v>173</v>
      </c>
      <c r="D7" s="145"/>
      <c r="E7" s="154"/>
      <c r="F7" s="153"/>
    </row>
    <row r="8" spans="1:6" s="144" customFormat="1" ht="30" customHeight="1" x14ac:dyDescent="0.25">
      <c r="B8" s="143" t="s">
        <v>187</v>
      </c>
      <c r="C8" s="141" t="s">
        <v>174</v>
      </c>
      <c r="D8" s="142"/>
      <c r="E8" s="14"/>
    </row>
    <row r="9" spans="1:6" s="144" customFormat="1" ht="30" customHeight="1" x14ac:dyDescent="0.25">
      <c r="B9" s="143" t="s">
        <v>188</v>
      </c>
      <c r="C9" s="141" t="s">
        <v>175</v>
      </c>
      <c r="D9" s="142"/>
      <c r="E9" s="14"/>
    </row>
    <row r="10" spans="1:6" x14ac:dyDescent="0.25">
      <c r="A10" s="136"/>
      <c r="B10" s="135"/>
      <c r="C10" s="119"/>
      <c r="D10" s="6"/>
    </row>
    <row r="11" spans="1:6" ht="13" x14ac:dyDescent="0.3">
      <c r="B11" s="4" t="s">
        <v>153</v>
      </c>
      <c r="D11" s="7"/>
      <c r="E11" s="7"/>
    </row>
  </sheetData>
  <sheetProtection algorithmName="SHA-512" hashValue="N2NcTE++P/tkdAyIx0p8fumhShJJBck/QMePYt4B4gE8cSGqCPFztnakAzkR2Bdsf8p2Mk5W5XEQNdpDXtSkdg==" saltValue="8fa4IUGEX+oyt0HuINjwzA==" spinCount="100000" sheet="1" objects="1" scenarios="1"/>
  <mergeCells count="3">
    <mergeCell ref="A1:C1"/>
    <mergeCell ref="A2:C2"/>
    <mergeCell ref="B4:C4"/>
  </mergeCells>
  <phoneticPr fontId="0" type="noConversion"/>
  <hyperlinks>
    <hyperlink ref="B6" location="'Table 1.1'!A1" display="Table 1.1"/>
    <hyperlink ref="B8" location="'Chart 1.1 '!A1" display="Chart 1.1"/>
    <hyperlink ref="B9" location="'Chart 1.2'!A1" display="Chart 1.2"/>
    <hyperlink ref="A2:C2" r:id="rId1" display="click here for the SSCA web site where a PDF copy of the Scottish Stroke Improvement Plan may be viewed and/or downloaded"/>
    <hyperlink ref="B7" location="'Tables 1.1 (extra detail)'!A1" display="'Tables 1.1 (extra detail)'!A1"/>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8"/>
  <sheetViews>
    <sheetView workbookViewId="0"/>
  </sheetViews>
  <sheetFormatPr defaultColWidth="9.1796875" defaultRowHeight="12.5" x14ac:dyDescent="0.35"/>
  <cols>
    <col min="1" max="1" width="1.7265625" style="51" customWidth="1"/>
    <col min="2" max="2" width="34.453125" style="51" bestFit="1" customWidth="1"/>
    <col min="3" max="4" width="10.7265625" style="52" customWidth="1"/>
    <col min="5" max="7" width="9.1796875" style="51"/>
    <col min="8" max="8" width="10.7265625" style="51" customWidth="1"/>
    <col min="9" max="19" width="12.7265625" style="51" customWidth="1"/>
    <col min="20" max="16384" width="9.1796875" style="51"/>
  </cols>
  <sheetData>
    <row r="1" spans="2:19" s="36" customFormat="1" x14ac:dyDescent="0.25">
      <c r="B1" s="192" t="s">
        <v>189</v>
      </c>
      <c r="C1" s="192"/>
      <c r="D1" s="192"/>
      <c r="E1" s="192"/>
      <c r="F1" s="192"/>
      <c r="G1" s="192"/>
      <c r="H1" s="192"/>
      <c r="I1" s="192"/>
      <c r="J1" s="192"/>
      <c r="K1" s="192"/>
    </row>
    <row r="2" spans="2:19" s="36" customFormat="1" x14ac:dyDescent="0.25">
      <c r="B2" s="192"/>
      <c r="C2" s="192"/>
      <c r="D2" s="192"/>
      <c r="E2" s="192"/>
      <c r="F2" s="192"/>
      <c r="G2" s="192"/>
      <c r="H2" s="192"/>
      <c r="I2" s="192"/>
      <c r="J2" s="192"/>
      <c r="K2" s="192"/>
      <c r="L2" s="140"/>
    </row>
    <row r="3" spans="2:19" s="36" customFormat="1" x14ac:dyDescent="0.25">
      <c r="B3" s="47" t="s">
        <v>26</v>
      </c>
    </row>
    <row r="4" spans="2:19" ht="13" x14ac:dyDescent="0.35">
      <c r="B4" s="116" t="s">
        <v>149</v>
      </c>
      <c r="O4" s="53"/>
      <c r="P4" s="53"/>
      <c r="Q4" s="53"/>
      <c r="R4" s="53"/>
      <c r="S4" s="53"/>
    </row>
    <row r="5" spans="2:19" ht="13" x14ac:dyDescent="0.35">
      <c r="B5" s="116" t="s">
        <v>133</v>
      </c>
      <c r="E5" s="118" t="s">
        <v>192</v>
      </c>
      <c r="O5" s="53"/>
      <c r="P5" s="53"/>
      <c r="Q5" s="53"/>
      <c r="R5" s="53"/>
      <c r="S5" s="53"/>
    </row>
    <row r="6" spans="2:19" ht="20.149999999999999" customHeight="1" x14ac:dyDescent="0.35">
      <c r="B6" s="54"/>
      <c r="C6" s="55"/>
      <c r="D6" s="55"/>
      <c r="E6" s="56"/>
      <c r="F6" s="56"/>
      <c r="G6" s="56"/>
      <c r="H6" s="56"/>
      <c r="I6" s="193" t="s">
        <v>106</v>
      </c>
      <c r="J6" s="194"/>
      <c r="K6" s="194"/>
      <c r="L6" s="194"/>
      <c r="M6" s="194"/>
      <c r="N6" s="195"/>
      <c r="O6" s="193" t="s">
        <v>119</v>
      </c>
      <c r="P6" s="194"/>
      <c r="Q6" s="194"/>
      <c r="R6" s="194"/>
      <c r="S6" s="196"/>
    </row>
    <row r="7" spans="2:19" ht="65" x14ac:dyDescent="0.35">
      <c r="B7" s="57" t="s">
        <v>110</v>
      </c>
      <c r="C7" s="58" t="s">
        <v>180</v>
      </c>
      <c r="D7" s="93" t="s">
        <v>132</v>
      </c>
      <c r="E7" s="58" t="s">
        <v>125</v>
      </c>
      <c r="F7" s="58" t="s">
        <v>126</v>
      </c>
      <c r="G7" s="59" t="s">
        <v>127</v>
      </c>
      <c r="H7" s="59" t="s">
        <v>128</v>
      </c>
      <c r="I7" s="59" t="s">
        <v>118</v>
      </c>
      <c r="J7" s="59" t="s">
        <v>117</v>
      </c>
      <c r="K7" s="59" t="s">
        <v>116</v>
      </c>
      <c r="L7" s="59" t="s">
        <v>115</v>
      </c>
      <c r="M7" s="59" t="s">
        <v>114</v>
      </c>
      <c r="N7" s="59" t="s">
        <v>113</v>
      </c>
      <c r="O7" s="59" t="s">
        <v>129</v>
      </c>
      <c r="P7" s="59" t="s">
        <v>122</v>
      </c>
      <c r="Q7" s="59" t="s">
        <v>120</v>
      </c>
      <c r="R7" s="59" t="s">
        <v>121</v>
      </c>
      <c r="S7" s="60" t="s">
        <v>130</v>
      </c>
    </row>
    <row r="8" spans="2:19" ht="20.149999999999999" customHeight="1" x14ac:dyDescent="0.35">
      <c r="B8" s="57"/>
      <c r="C8" s="58"/>
      <c r="D8" s="58"/>
      <c r="E8" s="58"/>
      <c r="F8" s="58"/>
      <c r="G8" s="197" t="s">
        <v>131</v>
      </c>
      <c r="H8" s="198"/>
      <c r="I8" s="198"/>
      <c r="J8" s="198"/>
      <c r="K8" s="198"/>
      <c r="L8" s="198"/>
      <c r="M8" s="198"/>
      <c r="N8" s="198"/>
      <c r="O8" s="198"/>
      <c r="P8" s="198"/>
      <c r="Q8" s="198"/>
      <c r="R8" s="198"/>
      <c r="S8" s="199"/>
    </row>
    <row r="9" spans="2:19" ht="25" customHeight="1" x14ac:dyDescent="0.35">
      <c r="B9" s="61" t="s">
        <v>74</v>
      </c>
      <c r="C9" s="62">
        <f>SUM(C11:C24,C26)</f>
        <v>9641</v>
      </c>
      <c r="D9" s="127">
        <f>C9/C43*100000</f>
        <v>177.72083763456718</v>
      </c>
      <c r="E9" s="63">
        <v>70.777485852869845</v>
      </c>
      <c r="F9" s="63">
        <v>75.723844023013001</v>
      </c>
      <c r="G9" s="64">
        <v>51.322476921481176</v>
      </c>
      <c r="H9" s="64">
        <v>86.650762369048849</v>
      </c>
      <c r="I9" s="65">
        <v>83.051550669017743</v>
      </c>
      <c r="J9" s="66">
        <v>36.500363032880408</v>
      </c>
      <c r="K9" s="66">
        <v>74.494347059433665</v>
      </c>
      <c r="L9" s="66">
        <v>64.391660616118656</v>
      </c>
      <c r="M9" s="66">
        <v>59.578881858728352</v>
      </c>
      <c r="N9" s="66">
        <v>41.862877294886424</v>
      </c>
      <c r="O9" s="67">
        <v>23.7838398506379</v>
      </c>
      <c r="P9" s="68">
        <v>21.896068872523596</v>
      </c>
      <c r="Q9" s="68">
        <v>18.535421636759672</v>
      </c>
      <c r="R9" s="68">
        <v>17.73674929986516</v>
      </c>
      <c r="S9" s="69">
        <v>15.257753345088684</v>
      </c>
    </row>
    <row r="10" spans="2:19" ht="25" customHeight="1" x14ac:dyDescent="0.35">
      <c r="B10" s="70"/>
      <c r="C10" s="71"/>
      <c r="D10" s="124"/>
      <c r="E10" s="63"/>
      <c r="F10" s="63"/>
      <c r="G10" s="64"/>
      <c r="H10" s="64"/>
      <c r="I10" s="67"/>
      <c r="J10" s="68"/>
      <c r="K10" s="68"/>
      <c r="L10" s="68"/>
      <c r="M10" s="68"/>
      <c r="N10" s="68"/>
      <c r="O10" s="67"/>
      <c r="P10" s="68"/>
      <c r="Q10" s="68"/>
      <c r="R10" s="68"/>
      <c r="S10" s="69"/>
    </row>
    <row r="11" spans="2:19" ht="25" customHeight="1" x14ac:dyDescent="0.35">
      <c r="B11" s="72" t="s">
        <v>16</v>
      </c>
      <c r="C11" s="73">
        <v>856</v>
      </c>
      <c r="D11" s="128">
        <f t="shared" ref="D11:D24" si="0">C11/C45*100000</f>
        <v>231.55787594340899</v>
      </c>
      <c r="E11" s="74">
        <v>70.079069767441865</v>
      </c>
      <c r="F11" s="74">
        <v>74.603286384976528</v>
      </c>
      <c r="G11" s="75">
        <v>50.23364485981309</v>
      </c>
      <c r="H11" s="75">
        <v>87.733644859813083</v>
      </c>
      <c r="I11" s="76">
        <v>78.621495327102807</v>
      </c>
      <c r="J11" s="77">
        <v>35.63084112149533</v>
      </c>
      <c r="K11" s="77">
        <v>66.93925233644859</v>
      </c>
      <c r="L11" s="77">
        <v>63.200934579439249</v>
      </c>
      <c r="M11" s="77">
        <v>67.873831775700936</v>
      </c>
      <c r="N11" s="77">
        <v>46.028037383177569</v>
      </c>
      <c r="O11" s="76">
        <v>33.644859813084111</v>
      </c>
      <c r="P11" s="77">
        <v>23.714953271028037</v>
      </c>
      <c r="Q11" s="77">
        <v>17.873831775700936</v>
      </c>
      <c r="R11" s="77">
        <v>13.084112149532709</v>
      </c>
      <c r="S11" s="78">
        <v>11.682242990654206</v>
      </c>
    </row>
    <row r="12" spans="2:19" ht="25" customHeight="1" x14ac:dyDescent="0.35">
      <c r="B12" s="79" t="s">
        <v>11</v>
      </c>
      <c r="C12" s="80">
        <v>191</v>
      </c>
      <c r="D12" s="129">
        <f t="shared" si="0"/>
        <v>165.69792660709641</v>
      </c>
      <c r="E12" s="81">
        <v>74.079207920792072</v>
      </c>
      <c r="F12" s="81">
        <v>77.36666666666666</v>
      </c>
      <c r="G12" s="82">
        <v>52.879581151832454</v>
      </c>
      <c r="H12" s="82">
        <v>85.863874345549746</v>
      </c>
      <c r="I12" s="83">
        <v>82.722513089005233</v>
      </c>
      <c r="J12" s="84">
        <v>32.460732984293195</v>
      </c>
      <c r="K12" s="84">
        <v>73.821989528795811</v>
      </c>
      <c r="L12" s="84">
        <v>54.450261780104711</v>
      </c>
      <c r="M12" s="84">
        <v>70.680628272251312</v>
      </c>
      <c r="N12" s="84">
        <v>65.968586387434556</v>
      </c>
      <c r="O12" s="83">
        <v>8.3769633507853403</v>
      </c>
      <c r="P12" s="84">
        <v>15.706806282722512</v>
      </c>
      <c r="Q12" s="84">
        <v>29.842931937172771</v>
      </c>
      <c r="R12" s="84">
        <v>40.31413612565445</v>
      </c>
      <c r="S12" s="85">
        <v>5.7591623036649215</v>
      </c>
    </row>
    <row r="13" spans="2:19" ht="25" customHeight="1" x14ac:dyDescent="0.35">
      <c r="B13" s="72" t="s">
        <v>14</v>
      </c>
      <c r="C13" s="73">
        <v>244</v>
      </c>
      <c r="D13" s="128">
        <f t="shared" si="0"/>
        <v>163.9895154244237</v>
      </c>
      <c r="E13" s="74">
        <v>74.453125</v>
      </c>
      <c r="F13" s="74">
        <v>78.232758620689651</v>
      </c>
      <c r="G13" s="75">
        <v>52.459016393442624</v>
      </c>
      <c r="H13" s="75">
        <v>84.016393442622956</v>
      </c>
      <c r="I13" s="76">
        <v>83.606557377049185</v>
      </c>
      <c r="J13" s="77">
        <v>38.524590163934427</v>
      </c>
      <c r="K13" s="77">
        <v>69.672131147540981</v>
      </c>
      <c r="L13" s="77">
        <v>64.754098360655746</v>
      </c>
      <c r="M13" s="77">
        <v>56.557377049180324</v>
      </c>
      <c r="N13" s="77">
        <v>31.557377049180328</v>
      </c>
      <c r="O13" s="76">
        <v>12.295081967213115</v>
      </c>
      <c r="P13" s="77">
        <v>25.819672131147541</v>
      </c>
      <c r="Q13" s="77">
        <v>38.114754098360656</v>
      </c>
      <c r="R13" s="77">
        <v>19.672131147540984</v>
      </c>
      <c r="S13" s="78">
        <v>4.0983606557377046</v>
      </c>
    </row>
    <row r="14" spans="2:19" ht="25" customHeight="1" x14ac:dyDescent="0.35">
      <c r="B14" s="79" t="s">
        <v>13</v>
      </c>
      <c r="C14" s="80">
        <v>865</v>
      </c>
      <c r="D14" s="129">
        <f t="shared" si="0"/>
        <v>232.58315183781022</v>
      </c>
      <c r="E14" s="81">
        <v>71.166292134831465</v>
      </c>
      <c r="F14" s="81">
        <v>75.604761904761901</v>
      </c>
      <c r="G14" s="82">
        <v>51.445086705202314</v>
      </c>
      <c r="H14" s="82">
        <v>90.289017341040463</v>
      </c>
      <c r="I14" s="83">
        <v>82.080924855491332</v>
      </c>
      <c r="J14" s="84">
        <v>37.803468208092482</v>
      </c>
      <c r="K14" s="84">
        <v>81.387283236994222</v>
      </c>
      <c r="L14" s="84">
        <v>64.739884393063591</v>
      </c>
      <c r="M14" s="84">
        <v>69.248554913294797</v>
      </c>
      <c r="N14" s="84">
        <v>46.820809248554909</v>
      </c>
      <c r="O14" s="83">
        <v>22.543352601156069</v>
      </c>
      <c r="P14" s="84">
        <v>24.508670520231213</v>
      </c>
      <c r="Q14" s="84">
        <v>21.849710982658959</v>
      </c>
      <c r="R14" s="84">
        <v>15.375722543352602</v>
      </c>
      <c r="S14" s="85">
        <v>15.722543352601157</v>
      </c>
    </row>
    <row r="15" spans="2:19" ht="25" customHeight="1" x14ac:dyDescent="0.35">
      <c r="B15" s="72" t="s">
        <v>18</v>
      </c>
      <c r="C15" s="73">
        <v>502</v>
      </c>
      <c r="D15" s="128">
        <f t="shared" si="0"/>
        <v>164.01476786356062</v>
      </c>
      <c r="E15" s="74">
        <v>72.217857142857142</v>
      </c>
      <c r="F15" s="74">
        <v>75.887387387387392</v>
      </c>
      <c r="G15" s="75">
        <v>55.776892430278878</v>
      </c>
      <c r="H15" s="75">
        <v>86.852589641434264</v>
      </c>
      <c r="I15" s="76">
        <v>93.227091633466131</v>
      </c>
      <c r="J15" s="77">
        <v>37.051792828685258</v>
      </c>
      <c r="K15" s="77">
        <v>77.888446215139439</v>
      </c>
      <c r="L15" s="77">
        <v>62.749003984063748</v>
      </c>
      <c r="M15" s="77">
        <v>40.836653386454188</v>
      </c>
      <c r="N15" s="77">
        <v>38.645418326693225</v>
      </c>
      <c r="O15" s="76">
        <v>20.318725099601593</v>
      </c>
      <c r="P15" s="77">
        <v>30.47808764940239</v>
      </c>
      <c r="Q15" s="77">
        <v>16.932270916334659</v>
      </c>
      <c r="R15" s="77">
        <v>18.725099601593627</v>
      </c>
      <c r="S15" s="78">
        <v>13.545816733067728</v>
      </c>
    </row>
    <row r="16" spans="2:19" ht="25" customHeight="1" x14ac:dyDescent="0.35">
      <c r="B16" s="79" t="s">
        <v>17</v>
      </c>
      <c r="C16" s="80">
        <v>820</v>
      </c>
      <c r="D16" s="129">
        <f t="shared" si="0"/>
        <v>140.27884697630657</v>
      </c>
      <c r="E16" s="81">
        <v>73.171232876712324</v>
      </c>
      <c r="F16" s="81">
        <v>76.316753926701566</v>
      </c>
      <c r="G16" s="82">
        <v>53.41463414634147</v>
      </c>
      <c r="H16" s="82">
        <v>84.024390243902431</v>
      </c>
      <c r="I16" s="83">
        <v>84.634146341463406</v>
      </c>
      <c r="J16" s="84">
        <v>35.487804878048777</v>
      </c>
      <c r="K16" s="84">
        <v>66.219512195121951</v>
      </c>
      <c r="L16" s="84">
        <v>64.024390243902445</v>
      </c>
      <c r="M16" s="84">
        <v>57.195121951219505</v>
      </c>
      <c r="N16" s="84">
        <v>31.707317073170731</v>
      </c>
      <c r="O16" s="83">
        <v>6.0975609756097562</v>
      </c>
      <c r="P16" s="84">
        <v>15.609756097560975</v>
      </c>
      <c r="Q16" s="84">
        <v>20.487804878048781</v>
      </c>
      <c r="R16" s="84">
        <v>30.487804878048781</v>
      </c>
      <c r="S16" s="85">
        <v>27.31707317073171</v>
      </c>
    </row>
    <row r="17" spans="2:19" ht="25" customHeight="1" x14ac:dyDescent="0.35">
      <c r="B17" s="72" t="s">
        <v>23</v>
      </c>
      <c r="C17" s="73">
        <v>2062</v>
      </c>
      <c r="D17" s="128">
        <f t="shared" si="0"/>
        <v>175.49234880593713</v>
      </c>
      <c r="E17" s="74">
        <v>68.869980879541103</v>
      </c>
      <c r="F17" s="74">
        <v>74.202755905511808</v>
      </c>
      <c r="G17" s="75">
        <v>50.727449078564504</v>
      </c>
      <c r="H17" s="75">
        <v>88.942774005819587</v>
      </c>
      <c r="I17" s="76">
        <v>80.358874878758485</v>
      </c>
      <c r="J17" s="77">
        <v>38.312318137730358</v>
      </c>
      <c r="K17" s="77">
        <v>73.229873908826377</v>
      </c>
      <c r="L17" s="77">
        <v>63.967022308438416</v>
      </c>
      <c r="M17" s="77">
        <v>61.930164888457803</v>
      </c>
      <c r="N17" s="77">
        <v>49.66052376333657</v>
      </c>
      <c r="O17" s="76">
        <v>44.665373423860331</v>
      </c>
      <c r="P17" s="77">
        <v>18.331716779825413</v>
      </c>
      <c r="Q17" s="77">
        <v>11.493695441319108</v>
      </c>
      <c r="R17" s="77">
        <v>11.202715809893308</v>
      </c>
      <c r="S17" s="78">
        <v>14.306498545101842</v>
      </c>
    </row>
    <row r="18" spans="2:19" ht="25" customHeight="1" x14ac:dyDescent="0.35">
      <c r="B18" s="79" t="s">
        <v>19</v>
      </c>
      <c r="C18" s="80">
        <v>509</v>
      </c>
      <c r="D18" s="129">
        <f t="shared" si="0"/>
        <v>158.17277812305781</v>
      </c>
      <c r="E18" s="81">
        <v>72.030303030303031</v>
      </c>
      <c r="F18" s="81">
        <v>76.085714285714289</v>
      </c>
      <c r="G18" s="82">
        <v>51.8664047151277</v>
      </c>
      <c r="H18" s="82">
        <v>85.265225933202359</v>
      </c>
      <c r="I18" s="83">
        <v>83.693516699410608</v>
      </c>
      <c r="J18" s="84">
        <v>37.328094302554028</v>
      </c>
      <c r="K18" s="84">
        <v>69.155206286836929</v>
      </c>
      <c r="L18" s="84">
        <v>67.387033398821217</v>
      </c>
      <c r="M18" s="84">
        <v>54.223968565815326</v>
      </c>
      <c r="N18" s="84">
        <v>43.614931237721024</v>
      </c>
      <c r="O18" s="83">
        <v>7.6620825147347738</v>
      </c>
      <c r="P18" s="84">
        <v>22.593320235756384</v>
      </c>
      <c r="Q18" s="84">
        <v>30.255402750491161</v>
      </c>
      <c r="R18" s="84">
        <v>30.451866404715126</v>
      </c>
      <c r="S18" s="85">
        <v>9.0373280943025556</v>
      </c>
    </row>
    <row r="19" spans="2:19" ht="25" customHeight="1" x14ac:dyDescent="0.35">
      <c r="B19" s="72" t="s">
        <v>12</v>
      </c>
      <c r="C19" s="73">
        <v>1097</v>
      </c>
      <c r="D19" s="128">
        <f t="shared" si="0"/>
        <v>166.41383495145629</v>
      </c>
      <c r="E19" s="74">
        <v>69.881625441696116</v>
      </c>
      <c r="F19" s="74">
        <v>75.192090395480221</v>
      </c>
      <c r="G19" s="75">
        <v>51.595259799453054</v>
      </c>
      <c r="H19" s="75">
        <v>89.608021877848671</v>
      </c>
      <c r="I19" s="76">
        <v>81.312670920692796</v>
      </c>
      <c r="J19" s="77">
        <v>33.72835004557885</v>
      </c>
      <c r="K19" s="77">
        <v>75.478577939835915</v>
      </c>
      <c r="L19" s="77">
        <v>64.630811303555149</v>
      </c>
      <c r="M19" s="77">
        <v>55.150410209662716</v>
      </c>
      <c r="N19" s="77">
        <v>44.30264357338195</v>
      </c>
      <c r="O19" s="76">
        <v>29.808568824065635</v>
      </c>
      <c r="P19" s="77">
        <v>30.446672743846854</v>
      </c>
      <c r="Q19" s="77">
        <v>19.234275296262535</v>
      </c>
      <c r="R19" s="77">
        <v>12.76207839562443</v>
      </c>
      <c r="S19" s="78">
        <v>7.7484047402005469</v>
      </c>
    </row>
    <row r="20" spans="2:19" ht="25" customHeight="1" x14ac:dyDescent="0.35">
      <c r="B20" s="79" t="s">
        <v>21</v>
      </c>
      <c r="C20" s="80">
        <v>1398</v>
      </c>
      <c r="D20" s="129">
        <f t="shared" si="0"/>
        <v>155.71917083440078</v>
      </c>
      <c r="E20" s="81">
        <v>71.037593984962399</v>
      </c>
      <c r="F20" s="81">
        <v>77.381991814461117</v>
      </c>
      <c r="G20" s="82">
        <v>47.567954220314732</v>
      </c>
      <c r="H20" s="82">
        <v>83.476394849785407</v>
      </c>
      <c r="I20" s="83">
        <v>83.118741058655218</v>
      </c>
      <c r="J20" s="84">
        <v>38.841201716738198</v>
      </c>
      <c r="K20" s="84">
        <v>79.82832618025752</v>
      </c>
      <c r="L20" s="84">
        <v>60.371959942775391</v>
      </c>
      <c r="M20" s="84">
        <v>65.092989985693848</v>
      </c>
      <c r="N20" s="84">
        <v>32.975679542203146</v>
      </c>
      <c r="O20" s="83">
        <v>14.234620886981403</v>
      </c>
      <c r="P20" s="84">
        <v>23.962804005722461</v>
      </c>
      <c r="Q20" s="84">
        <v>16.80972818311874</v>
      </c>
      <c r="R20" s="84">
        <v>17.167381974248926</v>
      </c>
      <c r="S20" s="85">
        <v>27.82546494992847</v>
      </c>
    </row>
    <row r="21" spans="2:19" ht="25" customHeight="1" x14ac:dyDescent="0.35">
      <c r="B21" s="72" t="s">
        <v>24</v>
      </c>
      <c r="C21" s="73">
        <v>35</v>
      </c>
      <c r="D21" s="128">
        <f t="shared" si="0"/>
        <v>157.72870662460568</v>
      </c>
      <c r="E21" s="74">
        <v>74</v>
      </c>
      <c r="F21" s="74">
        <v>75.117647058823536</v>
      </c>
      <c r="G21" s="75">
        <v>51.428571428571423</v>
      </c>
      <c r="H21" s="75">
        <v>80</v>
      </c>
      <c r="I21" s="76">
        <v>85.714285714285708</v>
      </c>
      <c r="J21" s="77">
        <v>28.571428571428569</v>
      </c>
      <c r="K21" s="77">
        <v>71.428571428571431</v>
      </c>
      <c r="L21" s="77">
        <v>62.857142857142854</v>
      </c>
      <c r="M21" s="77">
        <v>51.428571428571423</v>
      </c>
      <c r="N21" s="77">
        <v>37.142857142857146</v>
      </c>
      <c r="O21" s="76">
        <v>0</v>
      </c>
      <c r="P21" s="77">
        <v>37.142857142857146</v>
      </c>
      <c r="Q21" s="77">
        <v>25.714285714285712</v>
      </c>
      <c r="R21" s="77">
        <v>31.428571428571427</v>
      </c>
      <c r="S21" s="78">
        <v>5.7142857142857144</v>
      </c>
    </row>
    <row r="22" spans="2:19" ht="25" customHeight="1" x14ac:dyDescent="0.35">
      <c r="B22" s="79" t="s">
        <v>22</v>
      </c>
      <c r="C22" s="80">
        <v>34</v>
      </c>
      <c r="D22" s="129">
        <f t="shared" si="0"/>
        <v>147.89038712483688</v>
      </c>
      <c r="E22" s="81">
        <v>67.045454545454547</v>
      </c>
      <c r="F22" s="81">
        <v>79.666666666666671</v>
      </c>
      <c r="G22" s="82">
        <v>64.705882352941174</v>
      </c>
      <c r="H22" s="82">
        <v>70.588235294117652</v>
      </c>
      <c r="I22" s="83">
        <v>88.235294117647058</v>
      </c>
      <c r="J22" s="84">
        <v>29.411764705882355</v>
      </c>
      <c r="K22" s="84">
        <v>64.705882352941174</v>
      </c>
      <c r="L22" s="84">
        <v>35.294117647058826</v>
      </c>
      <c r="M22" s="84">
        <v>52.941176470588239</v>
      </c>
      <c r="N22" s="84">
        <v>23.52941176470588</v>
      </c>
      <c r="O22" s="83">
        <v>0</v>
      </c>
      <c r="P22" s="84">
        <v>5.8823529411764701</v>
      </c>
      <c r="Q22" s="84">
        <v>29.411764705882355</v>
      </c>
      <c r="R22" s="84">
        <v>64.705882352941174</v>
      </c>
      <c r="S22" s="85">
        <v>0</v>
      </c>
    </row>
    <row r="23" spans="2:19" ht="25" customHeight="1" x14ac:dyDescent="0.35">
      <c r="B23" s="72" t="s">
        <v>15</v>
      </c>
      <c r="C23" s="73">
        <v>717</v>
      </c>
      <c r="D23" s="128">
        <f t="shared" si="0"/>
        <v>172.32263026341087</v>
      </c>
      <c r="E23" s="74">
        <v>71.450666666666663</v>
      </c>
      <c r="F23" s="74">
        <v>76.611111111111114</v>
      </c>
      <c r="G23" s="75">
        <v>52.30125523012552</v>
      </c>
      <c r="H23" s="75">
        <v>82.147838214783818</v>
      </c>
      <c r="I23" s="76">
        <v>88.70292887029288</v>
      </c>
      <c r="J23" s="77">
        <v>34.867503486750351</v>
      </c>
      <c r="K23" s="77">
        <v>82.426778242677827</v>
      </c>
      <c r="L23" s="77">
        <v>76.15062761506276</v>
      </c>
      <c r="M23" s="77">
        <v>49.232914923291496</v>
      </c>
      <c r="N23" s="77">
        <v>34.170153417015342</v>
      </c>
      <c r="O23" s="76">
        <v>17.573221757322173</v>
      </c>
      <c r="P23" s="77">
        <v>17.99163179916318</v>
      </c>
      <c r="Q23" s="77">
        <v>22.594142259414227</v>
      </c>
      <c r="R23" s="77">
        <v>27.19665271966527</v>
      </c>
      <c r="S23" s="78">
        <v>14.644351464435147</v>
      </c>
    </row>
    <row r="24" spans="2:19" ht="25" customHeight="1" x14ac:dyDescent="0.35">
      <c r="B24" s="79" t="s">
        <v>20</v>
      </c>
      <c r="C24" s="80">
        <v>42</v>
      </c>
      <c r="D24" s="129">
        <f t="shared" si="0"/>
        <v>156.54118524040251</v>
      </c>
      <c r="E24" s="81">
        <v>67.736842105263165</v>
      </c>
      <c r="F24" s="81">
        <v>79.869565217391298</v>
      </c>
      <c r="G24" s="82">
        <v>45.238095238095241</v>
      </c>
      <c r="H24" s="82">
        <v>78.571428571428569</v>
      </c>
      <c r="I24" s="83">
        <v>69.047619047619051</v>
      </c>
      <c r="J24" s="84">
        <v>42.857142857142854</v>
      </c>
      <c r="K24" s="84">
        <v>61.904761904761905</v>
      </c>
      <c r="L24" s="84">
        <v>42.857142857142854</v>
      </c>
      <c r="M24" s="84">
        <v>30.952380952380953</v>
      </c>
      <c r="N24" s="84">
        <v>21.428571428571427</v>
      </c>
      <c r="O24" s="83">
        <v>0</v>
      </c>
      <c r="P24" s="84">
        <v>38.095238095238095</v>
      </c>
      <c r="Q24" s="84">
        <v>57.142857142857139</v>
      </c>
      <c r="R24" s="84">
        <v>4.7619047619047619</v>
      </c>
      <c r="S24" s="85">
        <v>0</v>
      </c>
    </row>
    <row r="25" spans="2:19" ht="25" customHeight="1" x14ac:dyDescent="0.35">
      <c r="B25" s="79"/>
      <c r="C25" s="80"/>
      <c r="D25" s="125"/>
      <c r="E25" s="81"/>
      <c r="F25" s="81"/>
      <c r="G25" s="82"/>
      <c r="H25" s="82"/>
      <c r="I25" s="83"/>
      <c r="J25" s="84"/>
      <c r="K25" s="84"/>
      <c r="L25" s="84"/>
      <c r="M25" s="84"/>
      <c r="N25" s="84"/>
      <c r="O25" s="83"/>
      <c r="P25" s="84"/>
      <c r="Q25" s="84"/>
      <c r="R25" s="84"/>
      <c r="S25" s="85"/>
    </row>
    <row r="26" spans="2:19" ht="25" customHeight="1" x14ac:dyDescent="0.35">
      <c r="B26" s="86" t="s">
        <v>85</v>
      </c>
      <c r="C26" s="87">
        <v>269</v>
      </c>
      <c r="D26" s="126" t="s">
        <v>84</v>
      </c>
      <c r="E26" s="88">
        <v>68.788079470198682</v>
      </c>
      <c r="F26" s="88">
        <v>74.991525423728817</v>
      </c>
      <c r="G26" s="89">
        <v>56.133828996282531</v>
      </c>
      <c r="H26" s="89">
        <v>87.732342007434951</v>
      </c>
      <c r="I26" s="90">
        <v>88.475836431226767</v>
      </c>
      <c r="J26" s="91">
        <v>27.137546468401485</v>
      </c>
      <c r="K26" s="91">
        <v>70.631970260223056</v>
      </c>
      <c r="L26" s="91">
        <v>71.375464684014872</v>
      </c>
      <c r="M26" s="91">
        <v>54.646840148698885</v>
      </c>
      <c r="N26" s="91">
        <v>41.635687732342006</v>
      </c>
      <c r="O26" s="90" t="s">
        <v>84</v>
      </c>
      <c r="P26" s="91" t="s">
        <v>84</v>
      </c>
      <c r="Q26" s="91" t="s">
        <v>84</v>
      </c>
      <c r="R26" s="91" t="s">
        <v>84</v>
      </c>
      <c r="S26" s="92" t="s">
        <v>84</v>
      </c>
    </row>
    <row r="27" spans="2:19" x14ac:dyDescent="0.35">
      <c r="D27" s="130"/>
    </row>
    <row r="28" spans="2:19" x14ac:dyDescent="0.35">
      <c r="B28" s="176" t="s">
        <v>191</v>
      </c>
      <c r="C28" s="177"/>
      <c r="D28" s="177"/>
      <c r="E28" s="178"/>
      <c r="F28" s="178"/>
      <c r="G28" s="178"/>
      <c r="H28" s="178"/>
      <c r="I28" s="178"/>
      <c r="J28" s="178"/>
      <c r="K28" s="178"/>
      <c r="L28" s="178"/>
      <c r="M28" s="178"/>
      <c r="N28" s="178"/>
    </row>
    <row r="29" spans="2:19" x14ac:dyDescent="0.35">
      <c r="B29" s="179" t="s">
        <v>142</v>
      </c>
      <c r="C29" s="177"/>
      <c r="D29" s="177"/>
      <c r="E29" s="178"/>
      <c r="F29" s="178"/>
      <c r="G29" s="178"/>
      <c r="H29" s="178"/>
      <c r="I29" s="178"/>
      <c r="J29" s="178"/>
      <c r="K29" s="178"/>
      <c r="L29" s="178"/>
      <c r="M29" s="178"/>
      <c r="N29" s="178"/>
    </row>
    <row r="30" spans="2:19" x14ac:dyDescent="0.35">
      <c r="B30" s="179" t="s">
        <v>144</v>
      </c>
      <c r="C30" s="177"/>
      <c r="D30" s="177"/>
      <c r="E30" s="178"/>
      <c r="F30" s="178"/>
      <c r="G30" s="178"/>
      <c r="H30" s="178"/>
      <c r="I30" s="178"/>
      <c r="J30" s="178"/>
      <c r="K30" s="178"/>
      <c r="L30" s="178"/>
      <c r="M30" s="178"/>
      <c r="N30" s="178"/>
    </row>
    <row r="31" spans="2:19" x14ac:dyDescent="0.35">
      <c r="B31" s="179" t="s">
        <v>145</v>
      </c>
      <c r="C31" s="177"/>
      <c r="D31" s="177"/>
      <c r="E31" s="178"/>
      <c r="F31" s="178"/>
      <c r="G31" s="178"/>
      <c r="H31" s="178"/>
      <c r="I31" s="178"/>
      <c r="J31" s="178"/>
      <c r="K31" s="178"/>
      <c r="L31" s="178"/>
      <c r="M31" s="178"/>
      <c r="N31" s="178"/>
    </row>
    <row r="32" spans="2:19" x14ac:dyDescent="0.35">
      <c r="B32" s="179" t="s">
        <v>143</v>
      </c>
      <c r="C32" s="177"/>
      <c r="D32" s="177"/>
      <c r="E32" s="178"/>
      <c r="F32" s="178"/>
      <c r="G32" s="178"/>
      <c r="H32" s="178"/>
      <c r="I32" s="178"/>
      <c r="J32" s="178"/>
      <c r="K32" s="178"/>
      <c r="L32" s="178"/>
      <c r="M32" s="178"/>
      <c r="N32" s="178"/>
    </row>
    <row r="33" spans="2:14" x14ac:dyDescent="0.35">
      <c r="B33" s="179" t="s">
        <v>146</v>
      </c>
      <c r="C33" s="177"/>
      <c r="D33" s="177"/>
      <c r="E33" s="178"/>
      <c r="F33" s="178"/>
      <c r="G33" s="178"/>
      <c r="H33" s="178"/>
      <c r="I33" s="178"/>
      <c r="J33" s="178"/>
      <c r="K33" s="178"/>
      <c r="L33" s="178"/>
      <c r="M33" s="178"/>
      <c r="N33" s="178"/>
    </row>
    <row r="34" spans="2:14" x14ac:dyDescent="0.35">
      <c r="B34" s="45"/>
    </row>
    <row r="38" spans="2:14" x14ac:dyDescent="0.35">
      <c r="B38" s="172" t="s">
        <v>178</v>
      </c>
    </row>
    <row r="39" spans="2:14" x14ac:dyDescent="0.35">
      <c r="B39" s="173" t="s">
        <v>176</v>
      </c>
    </row>
    <row r="40" spans="2:14" x14ac:dyDescent="0.35">
      <c r="B40" s="173" t="s">
        <v>177</v>
      </c>
    </row>
    <row r="41" spans="2:14" x14ac:dyDescent="0.35">
      <c r="B41" s="173"/>
    </row>
    <row r="42" spans="2:14" x14ac:dyDescent="0.35">
      <c r="B42" s="173"/>
      <c r="C42" s="174" t="s">
        <v>170</v>
      </c>
      <c r="D42" s="174" t="s">
        <v>171</v>
      </c>
    </row>
    <row r="43" spans="2:14" x14ac:dyDescent="0.35">
      <c r="B43" s="51" t="s">
        <v>70</v>
      </c>
      <c r="C43" s="52">
        <v>5424800</v>
      </c>
      <c r="D43" s="52">
        <v>4507358</v>
      </c>
    </row>
    <row r="44" spans="2:14" x14ac:dyDescent="0.35">
      <c r="D44" s="51"/>
    </row>
    <row r="45" spans="2:14" x14ac:dyDescent="0.35">
      <c r="B45" s="51" t="s">
        <v>167</v>
      </c>
      <c r="C45" s="52">
        <v>369670</v>
      </c>
      <c r="D45" s="52">
        <v>308133</v>
      </c>
    </row>
    <row r="46" spans="2:14" x14ac:dyDescent="0.35">
      <c r="B46" s="51" t="s">
        <v>11</v>
      </c>
      <c r="C46" s="52">
        <v>115270</v>
      </c>
      <c r="D46" s="52">
        <v>96224</v>
      </c>
    </row>
    <row r="47" spans="2:14" x14ac:dyDescent="0.35">
      <c r="B47" s="51" t="s">
        <v>168</v>
      </c>
      <c r="C47" s="52">
        <v>148790</v>
      </c>
      <c r="D47" s="52">
        <v>125366</v>
      </c>
    </row>
    <row r="48" spans="2:14" x14ac:dyDescent="0.35">
      <c r="B48" s="51" t="s">
        <v>13</v>
      </c>
      <c r="C48" s="52">
        <v>371910</v>
      </c>
      <c r="D48" s="52">
        <v>307437</v>
      </c>
    </row>
    <row r="49" spans="2:4" x14ac:dyDescent="0.35">
      <c r="B49" s="51" t="s">
        <v>18</v>
      </c>
      <c r="C49" s="52">
        <v>306070</v>
      </c>
      <c r="D49" s="52">
        <v>253346</v>
      </c>
    </row>
    <row r="50" spans="2:4" x14ac:dyDescent="0.35">
      <c r="B50" s="51" t="s">
        <v>17</v>
      </c>
      <c r="C50" s="52">
        <v>584550</v>
      </c>
      <c r="D50" s="52">
        <v>484511</v>
      </c>
    </row>
    <row r="51" spans="2:4" x14ac:dyDescent="0.35">
      <c r="B51" s="51" t="s">
        <v>169</v>
      </c>
      <c r="C51" s="52">
        <v>1174980</v>
      </c>
      <c r="D51" s="52">
        <v>977992</v>
      </c>
    </row>
    <row r="52" spans="2:4" x14ac:dyDescent="0.35">
      <c r="B52" s="51" t="s">
        <v>19</v>
      </c>
      <c r="C52" s="52">
        <v>321800</v>
      </c>
      <c r="D52" s="52">
        <v>269441</v>
      </c>
    </row>
    <row r="53" spans="2:4" x14ac:dyDescent="0.35">
      <c r="B53" s="51" t="s">
        <v>12</v>
      </c>
      <c r="C53" s="52">
        <v>659200</v>
      </c>
      <c r="D53" s="52">
        <v>540985</v>
      </c>
    </row>
    <row r="54" spans="2:4" x14ac:dyDescent="0.35">
      <c r="B54" s="51" t="s">
        <v>21</v>
      </c>
      <c r="C54" s="52">
        <v>897770</v>
      </c>
      <c r="D54" s="52">
        <v>746844</v>
      </c>
    </row>
    <row r="55" spans="2:4" x14ac:dyDescent="0.35">
      <c r="B55" s="51" t="s">
        <v>24</v>
      </c>
      <c r="C55" s="52">
        <v>22190</v>
      </c>
      <c r="D55" s="52">
        <v>18646</v>
      </c>
    </row>
    <row r="56" spans="2:4" x14ac:dyDescent="0.35">
      <c r="B56" s="51" t="s">
        <v>22</v>
      </c>
      <c r="C56" s="52">
        <v>22990</v>
      </c>
      <c r="D56" s="52">
        <v>18785</v>
      </c>
    </row>
    <row r="57" spans="2:4" x14ac:dyDescent="0.35">
      <c r="B57" s="51" t="s">
        <v>15</v>
      </c>
      <c r="C57" s="52">
        <v>416080</v>
      </c>
      <c r="D57" s="52">
        <v>348386</v>
      </c>
    </row>
    <row r="58" spans="2:4" x14ac:dyDescent="0.35">
      <c r="B58" s="51" t="s">
        <v>20</v>
      </c>
      <c r="C58" s="52">
        <v>26830</v>
      </c>
      <c r="D58" s="52">
        <v>22502</v>
      </c>
    </row>
  </sheetData>
  <sheetProtection algorithmName="SHA-512" hashValue="3KHgHqaRV5GCWg6qFl8iDOQHpX+HUeGOg5s4wyRXJp/eaoAy4Jbu7/gv8xoviD6AUMCESnUXb7IPzwVIDl7nQQ==" saltValue="E1ThJ5b3iu0JlmXNn0dD5g==" spinCount="100000" sheet="1" objects="1" scenarios="1"/>
  <mergeCells count="4">
    <mergeCell ref="B1:K2"/>
    <mergeCell ref="I6:N6"/>
    <mergeCell ref="O6:S6"/>
    <mergeCell ref="G8:S8"/>
  </mergeCells>
  <hyperlinks>
    <hyperlink ref="B3" location="'List of Tables &amp; Charts'!A1" display="return to List of Tables &amp; Charts"/>
    <hyperlink ref="E5" location="'Tables 2.1 (extra detail)'!A1" display="Table 2.1 extra detail"/>
    <hyperlink ref="B39" r:id="rId1"/>
    <hyperlink ref="B40" r:id="rId2"/>
  </hyperlinks>
  <pageMargins left="0" right="0" top="0.74803149606299213" bottom="0.74803149606299213" header="0.31496062992125984" footer="0.31496062992125984"/>
  <pageSetup scale="50" orientation="landscape" r:id="rId3"/>
  <headerFooter>
    <oddFooter>&amp;L&amp;8Scottish Stroke Improvement Programme 2019 Report&amp;R&amp;8© NHS National Services Scotland/Crown Copyright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2"/>
  <sheetViews>
    <sheetView workbookViewId="0">
      <selection activeCell="A8" sqref="A8"/>
    </sheetView>
  </sheetViews>
  <sheetFormatPr defaultColWidth="9.1796875" defaultRowHeight="12.5" x14ac:dyDescent="0.25"/>
  <cols>
    <col min="1" max="1" width="1.7265625" style="36" customWidth="1"/>
    <col min="2" max="2" width="35.7265625" style="36" customWidth="1"/>
    <col min="3" max="4" width="8.7265625" style="36" customWidth="1"/>
    <col min="5" max="12" width="9.7265625" style="36" customWidth="1"/>
    <col min="13" max="13" width="10.7265625" style="36" customWidth="1"/>
    <col min="14" max="18" width="9.7265625" style="36" customWidth="1"/>
    <col min="19" max="23" width="10.7265625" style="36" customWidth="1"/>
    <col min="24" max="16384" width="9.1796875" style="36"/>
  </cols>
  <sheetData>
    <row r="1" spans="2:19" x14ac:dyDescent="0.25">
      <c r="B1" s="192" t="s">
        <v>190</v>
      </c>
      <c r="C1" s="192"/>
      <c r="D1" s="192"/>
      <c r="E1" s="192"/>
      <c r="F1" s="192"/>
      <c r="G1" s="192"/>
      <c r="H1" s="192"/>
      <c r="I1" s="192"/>
      <c r="J1" s="192"/>
    </row>
    <row r="2" spans="2:19" ht="13" x14ac:dyDescent="0.3">
      <c r="B2" s="192"/>
      <c r="C2" s="192"/>
      <c r="D2" s="192"/>
      <c r="E2" s="192"/>
      <c r="F2" s="192"/>
      <c r="G2" s="192"/>
      <c r="H2" s="192"/>
      <c r="I2" s="192"/>
      <c r="J2" s="192"/>
      <c r="M2" s="149"/>
      <c r="N2" s="149"/>
    </row>
    <row r="3" spans="2:19" x14ac:dyDescent="0.25">
      <c r="B3" s="47" t="s">
        <v>26</v>
      </c>
    </row>
    <row r="4" spans="2:19" ht="13" x14ac:dyDescent="0.25">
      <c r="B4" s="116" t="s">
        <v>193</v>
      </c>
    </row>
    <row r="5" spans="2:19" ht="25.5" customHeight="1" x14ac:dyDescent="0.25">
      <c r="B5" s="39"/>
      <c r="C5" s="40"/>
      <c r="D5" s="193" t="s">
        <v>110</v>
      </c>
      <c r="E5" s="194"/>
      <c r="F5" s="194"/>
      <c r="G5" s="194"/>
      <c r="H5" s="194"/>
      <c r="I5" s="194"/>
      <c r="J5" s="194"/>
      <c r="K5" s="194"/>
      <c r="L5" s="194"/>
      <c r="M5" s="194"/>
      <c r="N5" s="194"/>
      <c r="O5" s="194"/>
      <c r="P5" s="194"/>
      <c r="Q5" s="194"/>
      <c r="R5" s="194"/>
      <c r="S5" s="196"/>
    </row>
    <row r="6" spans="2:19" ht="50" x14ac:dyDescent="0.25">
      <c r="B6" s="39" t="s">
        <v>112</v>
      </c>
      <c r="C6" s="40"/>
      <c r="D6" s="41" t="s">
        <v>74</v>
      </c>
      <c r="E6" s="41" t="s">
        <v>16</v>
      </c>
      <c r="F6" s="41" t="s">
        <v>11</v>
      </c>
      <c r="G6" s="41" t="s">
        <v>14</v>
      </c>
      <c r="H6" s="41" t="s">
        <v>13</v>
      </c>
      <c r="I6" s="41" t="s">
        <v>18</v>
      </c>
      <c r="J6" s="41" t="s">
        <v>17</v>
      </c>
      <c r="K6" s="41" t="s">
        <v>23</v>
      </c>
      <c r="L6" s="41" t="s">
        <v>19</v>
      </c>
      <c r="M6" s="41" t="s">
        <v>12</v>
      </c>
      <c r="N6" s="41" t="s">
        <v>21</v>
      </c>
      <c r="O6" s="41" t="s">
        <v>24</v>
      </c>
      <c r="P6" s="41" t="s">
        <v>22</v>
      </c>
      <c r="Q6" s="41" t="s">
        <v>15</v>
      </c>
      <c r="R6" s="41" t="s">
        <v>20</v>
      </c>
      <c r="S6" s="42" t="s">
        <v>85</v>
      </c>
    </row>
    <row r="7" spans="2:19" x14ac:dyDescent="0.25">
      <c r="B7" s="94"/>
      <c r="C7" s="94"/>
      <c r="D7" s="95"/>
      <c r="E7" s="95"/>
      <c r="F7" s="95"/>
      <c r="G7" s="95"/>
      <c r="H7" s="95"/>
      <c r="I7" s="95"/>
      <c r="J7" s="95"/>
      <c r="K7" s="95"/>
      <c r="L7" s="95"/>
      <c r="M7" s="95"/>
      <c r="N7" s="95"/>
      <c r="O7" s="95"/>
      <c r="P7" s="95"/>
      <c r="Q7" s="95"/>
      <c r="R7" s="95"/>
      <c r="S7" s="95"/>
    </row>
    <row r="8" spans="2:19" ht="13" x14ac:dyDescent="0.25">
      <c r="B8" s="109" t="s">
        <v>109</v>
      </c>
      <c r="C8" s="110" t="s">
        <v>86</v>
      </c>
      <c r="D8" s="111">
        <f>SUM(E8:S8)</f>
        <v>9641</v>
      </c>
      <c r="E8" s="111">
        <v>856</v>
      </c>
      <c r="F8" s="111">
        <v>191</v>
      </c>
      <c r="G8" s="111">
        <v>244</v>
      </c>
      <c r="H8" s="111">
        <v>865</v>
      </c>
      <c r="I8" s="111">
        <v>502</v>
      </c>
      <c r="J8" s="111">
        <v>820</v>
      </c>
      <c r="K8" s="111">
        <v>2062</v>
      </c>
      <c r="L8" s="111">
        <v>509</v>
      </c>
      <c r="M8" s="111">
        <v>1097</v>
      </c>
      <c r="N8" s="111">
        <v>1398</v>
      </c>
      <c r="O8" s="111">
        <v>35</v>
      </c>
      <c r="P8" s="111">
        <v>34</v>
      </c>
      <c r="Q8" s="111">
        <v>717</v>
      </c>
      <c r="R8" s="111">
        <v>42</v>
      </c>
      <c r="S8" s="111">
        <v>269</v>
      </c>
    </row>
    <row r="9" spans="2:19" x14ac:dyDescent="0.25">
      <c r="B9" s="79"/>
      <c r="C9" s="79"/>
      <c r="D9" s="97"/>
      <c r="E9" s="97"/>
      <c r="F9" s="97"/>
      <c r="G9" s="97"/>
      <c r="H9" s="97"/>
      <c r="I9" s="97"/>
      <c r="J9" s="97"/>
      <c r="K9" s="97"/>
      <c r="L9" s="97"/>
      <c r="M9" s="97"/>
      <c r="N9" s="97"/>
      <c r="O9" s="97"/>
      <c r="P9" s="97"/>
      <c r="Q9" s="97"/>
      <c r="R9" s="97"/>
      <c r="S9" s="97"/>
    </row>
    <row r="10" spans="2:19" ht="13" x14ac:dyDescent="0.25">
      <c r="B10" s="96" t="s">
        <v>98</v>
      </c>
      <c r="C10" s="79"/>
      <c r="D10" s="97"/>
      <c r="E10" s="97"/>
      <c r="F10" s="97"/>
      <c r="G10" s="97"/>
      <c r="H10" s="97"/>
      <c r="I10" s="97"/>
      <c r="J10" s="97"/>
      <c r="K10" s="97"/>
      <c r="L10" s="97"/>
      <c r="M10" s="97"/>
      <c r="N10" s="97"/>
      <c r="O10" s="97"/>
      <c r="P10" s="97"/>
      <c r="Q10" s="97"/>
      <c r="R10" s="97"/>
      <c r="S10" s="97"/>
    </row>
    <row r="11" spans="2:19" x14ac:dyDescent="0.25">
      <c r="B11" s="112" t="s">
        <v>97</v>
      </c>
      <c r="C11" s="110" t="s">
        <v>86</v>
      </c>
      <c r="D11" s="111">
        <f>SUM(E11:S11)</f>
        <v>8354</v>
      </c>
      <c r="E11" s="111">
        <v>751</v>
      </c>
      <c r="F11" s="111">
        <v>164</v>
      </c>
      <c r="G11" s="111">
        <v>205</v>
      </c>
      <c r="H11" s="111">
        <v>781</v>
      </c>
      <c r="I11" s="111">
        <v>436</v>
      </c>
      <c r="J11" s="111">
        <v>689</v>
      </c>
      <c r="K11" s="111">
        <v>1834</v>
      </c>
      <c r="L11" s="111">
        <v>434</v>
      </c>
      <c r="M11" s="111">
        <v>983</v>
      </c>
      <c r="N11" s="111">
        <v>1167</v>
      </c>
      <c r="O11" s="111">
        <v>28</v>
      </c>
      <c r="P11" s="111">
        <v>24</v>
      </c>
      <c r="Q11" s="111">
        <v>589</v>
      </c>
      <c r="R11" s="111">
        <v>33</v>
      </c>
      <c r="S11" s="111">
        <v>236</v>
      </c>
    </row>
    <row r="12" spans="2:19" ht="13" x14ac:dyDescent="0.25">
      <c r="B12" s="79"/>
      <c r="C12" s="99" t="s">
        <v>71</v>
      </c>
      <c r="D12" s="100">
        <f>D11/D$8*100</f>
        <v>86.650762369048849</v>
      </c>
      <c r="E12" s="100">
        <f t="shared" ref="E12:S12" si="0">E11/E$8*100</f>
        <v>87.733644859813083</v>
      </c>
      <c r="F12" s="100">
        <f t="shared" si="0"/>
        <v>85.863874345549746</v>
      </c>
      <c r="G12" s="100">
        <f t="shared" si="0"/>
        <v>84.016393442622956</v>
      </c>
      <c r="H12" s="100">
        <f t="shared" si="0"/>
        <v>90.289017341040463</v>
      </c>
      <c r="I12" s="100">
        <f t="shared" si="0"/>
        <v>86.852589641434264</v>
      </c>
      <c r="J12" s="100">
        <f t="shared" si="0"/>
        <v>84.024390243902431</v>
      </c>
      <c r="K12" s="100">
        <f t="shared" si="0"/>
        <v>88.942774005819587</v>
      </c>
      <c r="L12" s="100">
        <f t="shared" si="0"/>
        <v>85.265225933202359</v>
      </c>
      <c r="M12" s="100">
        <f t="shared" si="0"/>
        <v>89.608021877848671</v>
      </c>
      <c r="N12" s="100">
        <f t="shared" si="0"/>
        <v>83.476394849785407</v>
      </c>
      <c r="O12" s="100">
        <f t="shared" si="0"/>
        <v>80</v>
      </c>
      <c r="P12" s="100">
        <f t="shared" si="0"/>
        <v>70.588235294117652</v>
      </c>
      <c r="Q12" s="100">
        <f t="shared" si="0"/>
        <v>82.147838214783818</v>
      </c>
      <c r="R12" s="100">
        <f t="shared" si="0"/>
        <v>78.571428571428569</v>
      </c>
      <c r="S12" s="100">
        <f t="shared" si="0"/>
        <v>87.732342007434951</v>
      </c>
    </row>
    <row r="13" spans="2:19" x14ac:dyDescent="0.25">
      <c r="B13" s="112" t="s">
        <v>96</v>
      </c>
      <c r="C13" s="110" t="s">
        <v>86</v>
      </c>
      <c r="D13" s="111">
        <f>SUM(E13:S13)</f>
        <v>1093</v>
      </c>
      <c r="E13" s="111">
        <v>80</v>
      </c>
      <c r="F13" s="111">
        <v>23</v>
      </c>
      <c r="G13" s="111">
        <v>37</v>
      </c>
      <c r="H13" s="111">
        <v>75</v>
      </c>
      <c r="I13" s="111">
        <v>62</v>
      </c>
      <c r="J13" s="111">
        <v>112</v>
      </c>
      <c r="K13" s="111">
        <v>205</v>
      </c>
      <c r="L13" s="111">
        <v>66</v>
      </c>
      <c r="M13" s="111">
        <v>102</v>
      </c>
      <c r="N13" s="111">
        <v>200</v>
      </c>
      <c r="O13" s="111">
        <v>5</v>
      </c>
      <c r="P13" s="111">
        <v>9</v>
      </c>
      <c r="Q13" s="111">
        <v>82</v>
      </c>
      <c r="R13" s="111">
        <v>7</v>
      </c>
      <c r="S13" s="111">
        <v>28</v>
      </c>
    </row>
    <row r="14" spans="2:19" ht="13" x14ac:dyDescent="0.25">
      <c r="B14" s="79"/>
      <c r="C14" s="99" t="s">
        <v>71</v>
      </c>
      <c r="D14" s="100">
        <f t="shared" ref="D14:S14" si="1">D13/D$8*100</f>
        <v>11.336998236697438</v>
      </c>
      <c r="E14" s="100">
        <f t="shared" si="1"/>
        <v>9.3457943925233646</v>
      </c>
      <c r="F14" s="100">
        <f t="shared" si="1"/>
        <v>12.041884816753926</v>
      </c>
      <c r="G14" s="100">
        <f t="shared" si="1"/>
        <v>15.163934426229508</v>
      </c>
      <c r="H14" s="100">
        <f t="shared" si="1"/>
        <v>8.6705202312138727</v>
      </c>
      <c r="I14" s="100">
        <f t="shared" si="1"/>
        <v>12.350597609561753</v>
      </c>
      <c r="J14" s="100">
        <f t="shared" si="1"/>
        <v>13.658536585365855</v>
      </c>
      <c r="K14" s="100">
        <f t="shared" si="1"/>
        <v>9.9418040737148399</v>
      </c>
      <c r="L14" s="100">
        <f t="shared" si="1"/>
        <v>12.966601178781925</v>
      </c>
      <c r="M14" s="100">
        <f t="shared" si="1"/>
        <v>9.298085688240656</v>
      </c>
      <c r="N14" s="100">
        <f t="shared" si="1"/>
        <v>14.306151645207441</v>
      </c>
      <c r="O14" s="100">
        <f t="shared" si="1"/>
        <v>14.285714285714285</v>
      </c>
      <c r="P14" s="100">
        <f t="shared" si="1"/>
        <v>26.47058823529412</v>
      </c>
      <c r="Q14" s="100">
        <f t="shared" si="1"/>
        <v>11.436541143654114</v>
      </c>
      <c r="R14" s="100">
        <f t="shared" si="1"/>
        <v>16.666666666666664</v>
      </c>
      <c r="S14" s="100">
        <f t="shared" si="1"/>
        <v>10.408921933085502</v>
      </c>
    </row>
    <row r="15" spans="2:19" x14ac:dyDescent="0.25">
      <c r="B15" s="79"/>
      <c r="C15" s="79"/>
      <c r="D15" s="97"/>
      <c r="E15" s="97"/>
      <c r="F15" s="97"/>
      <c r="G15" s="97"/>
      <c r="H15" s="97"/>
      <c r="I15" s="97"/>
      <c r="J15" s="97"/>
      <c r="K15" s="97"/>
      <c r="L15" s="97"/>
      <c r="M15" s="97"/>
      <c r="N15" s="97"/>
      <c r="O15" s="97"/>
      <c r="P15" s="97"/>
      <c r="Q15" s="97"/>
      <c r="R15" s="97"/>
      <c r="S15" s="97"/>
    </row>
    <row r="16" spans="2:19" ht="13" x14ac:dyDescent="0.25">
      <c r="B16" s="96" t="s">
        <v>108</v>
      </c>
      <c r="C16" s="79"/>
      <c r="D16" s="97"/>
      <c r="E16" s="97"/>
      <c r="F16" s="97"/>
      <c r="G16" s="97"/>
      <c r="H16" s="97"/>
      <c r="I16" s="97"/>
      <c r="J16" s="97"/>
      <c r="K16" s="97"/>
      <c r="L16" s="97"/>
      <c r="M16" s="97"/>
      <c r="N16" s="97"/>
      <c r="O16" s="97"/>
      <c r="P16" s="97"/>
      <c r="Q16" s="97"/>
      <c r="R16" s="97"/>
      <c r="S16" s="97"/>
    </row>
    <row r="17" spans="2:19" x14ac:dyDescent="0.25">
      <c r="B17" s="112" t="s">
        <v>95</v>
      </c>
      <c r="C17" s="110" t="s">
        <v>86</v>
      </c>
      <c r="D17" s="111">
        <f>SUM(E17:S17)</f>
        <v>4948</v>
      </c>
      <c r="E17" s="111">
        <v>430</v>
      </c>
      <c r="F17" s="111">
        <v>101</v>
      </c>
      <c r="G17" s="111">
        <v>128</v>
      </c>
      <c r="H17" s="111">
        <v>445</v>
      </c>
      <c r="I17" s="111">
        <v>280</v>
      </c>
      <c r="J17" s="111">
        <v>438</v>
      </c>
      <c r="K17" s="111">
        <v>1046</v>
      </c>
      <c r="L17" s="111">
        <v>264</v>
      </c>
      <c r="M17" s="111">
        <v>566</v>
      </c>
      <c r="N17" s="111">
        <v>665</v>
      </c>
      <c r="O17" s="111">
        <v>18</v>
      </c>
      <c r="P17" s="111">
        <v>22</v>
      </c>
      <c r="Q17" s="111">
        <v>375</v>
      </c>
      <c r="R17" s="111">
        <v>19</v>
      </c>
      <c r="S17" s="111">
        <v>151</v>
      </c>
    </row>
    <row r="18" spans="2:19" ht="13" x14ac:dyDescent="0.25">
      <c r="B18" s="79"/>
      <c r="C18" s="99" t="s">
        <v>71</v>
      </c>
      <c r="D18" s="100">
        <f t="shared" ref="D18:S18" si="2">D17/D$8*100</f>
        <v>51.322476921481176</v>
      </c>
      <c r="E18" s="100">
        <f t="shared" si="2"/>
        <v>50.23364485981309</v>
      </c>
      <c r="F18" s="100">
        <f t="shared" si="2"/>
        <v>52.879581151832454</v>
      </c>
      <c r="G18" s="100">
        <f t="shared" si="2"/>
        <v>52.459016393442624</v>
      </c>
      <c r="H18" s="100">
        <f t="shared" si="2"/>
        <v>51.445086705202314</v>
      </c>
      <c r="I18" s="100">
        <f t="shared" si="2"/>
        <v>55.776892430278878</v>
      </c>
      <c r="J18" s="100">
        <f t="shared" si="2"/>
        <v>53.41463414634147</v>
      </c>
      <c r="K18" s="100">
        <f t="shared" si="2"/>
        <v>50.727449078564504</v>
      </c>
      <c r="L18" s="100">
        <f t="shared" si="2"/>
        <v>51.8664047151277</v>
      </c>
      <c r="M18" s="100">
        <f t="shared" si="2"/>
        <v>51.595259799453054</v>
      </c>
      <c r="N18" s="100">
        <f t="shared" si="2"/>
        <v>47.567954220314732</v>
      </c>
      <c r="O18" s="100">
        <f t="shared" si="2"/>
        <v>51.428571428571423</v>
      </c>
      <c r="P18" s="100">
        <f t="shared" si="2"/>
        <v>64.705882352941174</v>
      </c>
      <c r="Q18" s="100">
        <f t="shared" si="2"/>
        <v>52.30125523012552</v>
      </c>
      <c r="R18" s="100">
        <f t="shared" si="2"/>
        <v>45.238095238095241</v>
      </c>
      <c r="S18" s="100">
        <f t="shared" si="2"/>
        <v>56.133828996282531</v>
      </c>
    </row>
    <row r="19" spans="2:19" ht="13" x14ac:dyDescent="0.25">
      <c r="B19" s="79"/>
      <c r="C19" s="101"/>
      <c r="D19" s="100"/>
      <c r="E19" s="100"/>
      <c r="F19" s="100"/>
      <c r="G19" s="100"/>
      <c r="H19" s="100"/>
      <c r="I19" s="100"/>
      <c r="J19" s="100"/>
      <c r="K19" s="100"/>
      <c r="L19" s="100"/>
      <c r="M19" s="100"/>
      <c r="N19" s="100"/>
      <c r="O19" s="100"/>
      <c r="P19" s="100"/>
      <c r="Q19" s="100"/>
      <c r="R19" s="100"/>
      <c r="S19" s="100"/>
    </row>
    <row r="20" spans="2:19" x14ac:dyDescent="0.25">
      <c r="B20" s="112" t="s">
        <v>111</v>
      </c>
      <c r="C20" s="110" t="s">
        <v>95</v>
      </c>
      <c r="D20" s="113">
        <v>70.777485852869845</v>
      </c>
      <c r="E20" s="113">
        <v>70.079069767441865</v>
      </c>
      <c r="F20" s="113">
        <v>74.079207920792072</v>
      </c>
      <c r="G20" s="113">
        <v>74.453125</v>
      </c>
      <c r="H20" s="113">
        <v>71.166292134831465</v>
      </c>
      <c r="I20" s="113">
        <v>72.217857142857142</v>
      </c>
      <c r="J20" s="113">
        <v>73.171232876712324</v>
      </c>
      <c r="K20" s="113">
        <v>68.869980879541103</v>
      </c>
      <c r="L20" s="113">
        <v>72.030303030303031</v>
      </c>
      <c r="M20" s="113">
        <v>69.881625441696116</v>
      </c>
      <c r="N20" s="113">
        <v>71.037593984962399</v>
      </c>
      <c r="O20" s="113">
        <v>74</v>
      </c>
      <c r="P20" s="113">
        <v>67.045454545454547</v>
      </c>
      <c r="Q20" s="113">
        <v>71.450666666666663</v>
      </c>
      <c r="R20" s="113">
        <v>67.736842105263165</v>
      </c>
      <c r="S20" s="113">
        <v>68.788079470198682</v>
      </c>
    </row>
    <row r="21" spans="2:19" x14ac:dyDescent="0.25">
      <c r="B21" s="98"/>
      <c r="C21" s="97" t="s">
        <v>94</v>
      </c>
      <c r="D21" s="102">
        <v>75.723844023013001</v>
      </c>
      <c r="E21" s="102">
        <v>74.603286384976528</v>
      </c>
      <c r="F21" s="102">
        <v>77.36666666666666</v>
      </c>
      <c r="G21" s="102">
        <v>78.232758620689651</v>
      </c>
      <c r="H21" s="102">
        <v>75.604761904761901</v>
      </c>
      <c r="I21" s="102">
        <v>75.887387387387392</v>
      </c>
      <c r="J21" s="102">
        <v>76.316753926701566</v>
      </c>
      <c r="K21" s="102">
        <v>74.202755905511808</v>
      </c>
      <c r="L21" s="102">
        <v>76.085714285714289</v>
      </c>
      <c r="M21" s="102">
        <v>75.192090395480221</v>
      </c>
      <c r="N21" s="102">
        <v>77.381991814461117</v>
      </c>
      <c r="O21" s="102">
        <v>75.117647058823536</v>
      </c>
      <c r="P21" s="102">
        <v>79.666666666666671</v>
      </c>
      <c r="Q21" s="102">
        <v>76.611111111111114</v>
      </c>
      <c r="R21" s="102">
        <v>79.869565217391298</v>
      </c>
      <c r="S21" s="102">
        <v>74.991525423728817</v>
      </c>
    </row>
    <row r="22" spans="2:19" x14ac:dyDescent="0.25">
      <c r="B22" s="98"/>
      <c r="C22" s="97"/>
      <c r="D22" s="102"/>
      <c r="E22" s="102"/>
      <c r="F22" s="102"/>
      <c r="G22" s="102"/>
      <c r="H22" s="102"/>
      <c r="I22" s="102"/>
      <c r="J22" s="102"/>
      <c r="K22" s="102"/>
      <c r="L22" s="102"/>
      <c r="M22" s="102"/>
      <c r="N22" s="102"/>
      <c r="O22" s="102"/>
      <c r="P22" s="102"/>
      <c r="Q22" s="102"/>
      <c r="R22" s="102"/>
      <c r="S22" s="102"/>
    </row>
    <row r="23" spans="2:19" ht="13" x14ac:dyDescent="0.25">
      <c r="B23" s="96" t="s">
        <v>107</v>
      </c>
      <c r="C23" s="79"/>
      <c r="D23" s="97"/>
      <c r="E23" s="97"/>
      <c r="F23" s="97"/>
      <c r="G23" s="97"/>
      <c r="H23" s="97"/>
      <c r="I23" s="97"/>
      <c r="J23" s="97"/>
      <c r="K23" s="97"/>
      <c r="L23" s="97"/>
      <c r="M23" s="97"/>
      <c r="N23" s="97"/>
      <c r="O23" s="97"/>
      <c r="P23" s="97"/>
      <c r="Q23" s="97"/>
      <c r="R23" s="97"/>
      <c r="S23" s="97"/>
    </row>
    <row r="24" spans="2:19" ht="25.5" customHeight="1" x14ac:dyDescent="0.25">
      <c r="B24" s="112" t="s">
        <v>103</v>
      </c>
      <c r="C24" s="110" t="s">
        <v>86</v>
      </c>
      <c r="D24" s="111">
        <f>SUM(E24:S24)</f>
        <v>1570</v>
      </c>
      <c r="E24" s="111">
        <v>160</v>
      </c>
      <c r="F24" s="111">
        <v>23</v>
      </c>
      <c r="G24" s="111">
        <v>26</v>
      </c>
      <c r="H24" s="111">
        <v>138</v>
      </c>
      <c r="I24" s="111">
        <v>69</v>
      </c>
      <c r="J24" s="111">
        <v>116</v>
      </c>
      <c r="K24" s="111">
        <v>420</v>
      </c>
      <c r="L24" s="111">
        <v>64</v>
      </c>
      <c r="M24" s="111">
        <v>179</v>
      </c>
      <c r="N24" s="111">
        <v>198</v>
      </c>
      <c r="O24" s="111">
        <v>5</v>
      </c>
      <c r="P24" s="111">
        <v>4</v>
      </c>
      <c r="Q24" s="111">
        <v>110</v>
      </c>
      <c r="R24" s="111">
        <v>7</v>
      </c>
      <c r="S24" s="111">
        <v>51</v>
      </c>
    </row>
    <row r="25" spans="2:19" ht="13" x14ac:dyDescent="0.25">
      <c r="B25" s="103"/>
      <c r="C25" s="99" t="s">
        <v>71</v>
      </c>
      <c r="D25" s="100">
        <f t="shared" ref="D25:S25" si="3">D24/D$8*100</f>
        <v>16.284617778238772</v>
      </c>
      <c r="E25" s="100">
        <f t="shared" si="3"/>
        <v>18.691588785046729</v>
      </c>
      <c r="F25" s="100">
        <f t="shared" si="3"/>
        <v>12.041884816753926</v>
      </c>
      <c r="G25" s="100">
        <f t="shared" si="3"/>
        <v>10.655737704918032</v>
      </c>
      <c r="H25" s="100">
        <f t="shared" si="3"/>
        <v>15.953757225433526</v>
      </c>
      <c r="I25" s="100">
        <f t="shared" si="3"/>
        <v>13.745019920318724</v>
      </c>
      <c r="J25" s="100">
        <f t="shared" si="3"/>
        <v>14.146341463414632</v>
      </c>
      <c r="K25" s="100">
        <f t="shared" si="3"/>
        <v>20.368574199806012</v>
      </c>
      <c r="L25" s="100">
        <f t="shared" si="3"/>
        <v>12.573673870333987</v>
      </c>
      <c r="M25" s="100">
        <f t="shared" si="3"/>
        <v>16.317228805834095</v>
      </c>
      <c r="N25" s="100">
        <f t="shared" si="3"/>
        <v>14.163090128755366</v>
      </c>
      <c r="O25" s="100">
        <f t="shared" si="3"/>
        <v>14.285714285714285</v>
      </c>
      <c r="P25" s="100">
        <f t="shared" si="3"/>
        <v>11.76470588235294</v>
      </c>
      <c r="Q25" s="100">
        <f t="shared" si="3"/>
        <v>15.341701534170154</v>
      </c>
      <c r="R25" s="100">
        <f t="shared" si="3"/>
        <v>16.666666666666664</v>
      </c>
      <c r="S25" s="100">
        <f t="shared" si="3"/>
        <v>18.959107806691449</v>
      </c>
    </row>
    <row r="26" spans="2:19" ht="25.5" customHeight="1" x14ac:dyDescent="0.25">
      <c r="B26" s="112" t="s">
        <v>104</v>
      </c>
      <c r="C26" s="110" t="s">
        <v>86</v>
      </c>
      <c r="D26" s="111">
        <f>SUM(E26:S26)</f>
        <v>4845</v>
      </c>
      <c r="E26" s="111">
        <v>418</v>
      </c>
      <c r="F26" s="111">
        <v>92</v>
      </c>
      <c r="G26" s="111">
        <v>124</v>
      </c>
      <c r="H26" s="111">
        <v>429</v>
      </c>
      <c r="I26" s="111">
        <v>255</v>
      </c>
      <c r="J26" s="111">
        <v>382</v>
      </c>
      <c r="K26" s="111">
        <v>1035</v>
      </c>
      <c r="L26" s="111">
        <v>281</v>
      </c>
      <c r="M26" s="111">
        <v>583</v>
      </c>
      <c r="N26" s="111">
        <v>689</v>
      </c>
      <c r="O26" s="111">
        <v>16</v>
      </c>
      <c r="P26" s="111">
        <v>23</v>
      </c>
      <c r="Q26" s="111">
        <v>361</v>
      </c>
      <c r="R26" s="111">
        <v>18</v>
      </c>
      <c r="S26" s="111">
        <v>139</v>
      </c>
    </row>
    <row r="27" spans="2:19" ht="13" x14ac:dyDescent="0.25">
      <c r="B27" s="103"/>
      <c r="C27" s="99" t="s">
        <v>71</v>
      </c>
      <c r="D27" s="100">
        <f t="shared" ref="D27:S27" si="4">D26/D$8*100</f>
        <v>50.254123016284616</v>
      </c>
      <c r="E27" s="100">
        <f t="shared" si="4"/>
        <v>48.831775700934585</v>
      </c>
      <c r="F27" s="100">
        <f t="shared" si="4"/>
        <v>48.167539267015705</v>
      </c>
      <c r="G27" s="100">
        <f t="shared" si="4"/>
        <v>50.819672131147541</v>
      </c>
      <c r="H27" s="100">
        <f t="shared" si="4"/>
        <v>49.595375722543352</v>
      </c>
      <c r="I27" s="100">
        <f t="shared" si="4"/>
        <v>50.796812749003983</v>
      </c>
      <c r="J27" s="100">
        <f t="shared" si="4"/>
        <v>46.585365853658537</v>
      </c>
      <c r="K27" s="100">
        <f t="shared" si="4"/>
        <v>50.19398642095053</v>
      </c>
      <c r="L27" s="100">
        <f t="shared" si="4"/>
        <v>55.20628683693517</v>
      </c>
      <c r="M27" s="100">
        <f t="shared" si="4"/>
        <v>53.144940747493166</v>
      </c>
      <c r="N27" s="100">
        <f t="shared" si="4"/>
        <v>49.284692417739628</v>
      </c>
      <c r="O27" s="100">
        <f t="shared" si="4"/>
        <v>45.714285714285715</v>
      </c>
      <c r="P27" s="100">
        <f t="shared" si="4"/>
        <v>67.64705882352942</v>
      </c>
      <c r="Q27" s="100">
        <f t="shared" si="4"/>
        <v>50.348675034867505</v>
      </c>
      <c r="R27" s="100">
        <f t="shared" si="4"/>
        <v>42.857142857142854</v>
      </c>
      <c r="S27" s="100">
        <f t="shared" si="4"/>
        <v>51.6728624535316</v>
      </c>
    </row>
    <row r="28" spans="2:19" ht="25.5" customHeight="1" x14ac:dyDescent="0.25">
      <c r="B28" s="112" t="s">
        <v>105</v>
      </c>
      <c r="C28" s="110" t="s">
        <v>86</v>
      </c>
      <c r="D28" s="111">
        <f>SUM(E28:S28)</f>
        <v>3226</v>
      </c>
      <c r="E28" s="111">
        <v>278</v>
      </c>
      <c r="F28" s="111">
        <v>76</v>
      </c>
      <c r="G28" s="111">
        <v>94</v>
      </c>
      <c r="H28" s="111">
        <v>298</v>
      </c>
      <c r="I28" s="111">
        <v>178</v>
      </c>
      <c r="J28" s="111">
        <v>322</v>
      </c>
      <c r="K28" s="111">
        <v>607</v>
      </c>
      <c r="L28" s="111">
        <v>164</v>
      </c>
      <c r="M28" s="111">
        <v>335</v>
      </c>
      <c r="N28" s="111">
        <v>511</v>
      </c>
      <c r="O28" s="111">
        <v>14</v>
      </c>
      <c r="P28" s="111">
        <v>7</v>
      </c>
      <c r="Q28" s="111">
        <v>246</v>
      </c>
      <c r="R28" s="111">
        <v>17</v>
      </c>
      <c r="S28" s="111">
        <v>79</v>
      </c>
    </row>
    <row r="29" spans="2:19" ht="13" x14ac:dyDescent="0.25">
      <c r="B29" s="79"/>
      <c r="C29" s="99" t="s">
        <v>71</v>
      </c>
      <c r="D29" s="100">
        <f t="shared" ref="D29:S29" si="5">D28/D$8*100</f>
        <v>33.461259205476615</v>
      </c>
      <c r="E29" s="100">
        <f t="shared" si="5"/>
        <v>32.476635514018696</v>
      </c>
      <c r="F29" s="100">
        <f t="shared" si="5"/>
        <v>39.790575916230367</v>
      </c>
      <c r="G29" s="100">
        <f t="shared" si="5"/>
        <v>38.524590163934427</v>
      </c>
      <c r="H29" s="100">
        <f t="shared" si="5"/>
        <v>34.450867052023121</v>
      </c>
      <c r="I29" s="100">
        <f t="shared" si="5"/>
        <v>35.458167330677291</v>
      </c>
      <c r="J29" s="100">
        <f t="shared" si="5"/>
        <v>39.268292682926834</v>
      </c>
      <c r="K29" s="100">
        <f t="shared" si="5"/>
        <v>29.43743937924345</v>
      </c>
      <c r="L29" s="100">
        <f t="shared" si="5"/>
        <v>32.220039292730846</v>
      </c>
      <c r="M29" s="100">
        <f t="shared" si="5"/>
        <v>30.537830446672743</v>
      </c>
      <c r="N29" s="100">
        <f t="shared" si="5"/>
        <v>36.552217453505008</v>
      </c>
      <c r="O29" s="100">
        <f t="shared" si="5"/>
        <v>40</v>
      </c>
      <c r="P29" s="100">
        <f t="shared" si="5"/>
        <v>20.588235294117645</v>
      </c>
      <c r="Q29" s="100">
        <f t="shared" si="5"/>
        <v>34.309623430962347</v>
      </c>
      <c r="R29" s="100">
        <f t="shared" si="5"/>
        <v>40.476190476190474</v>
      </c>
      <c r="S29" s="100">
        <f t="shared" si="5"/>
        <v>29.368029739776951</v>
      </c>
    </row>
    <row r="30" spans="2:19" x14ac:dyDescent="0.25">
      <c r="B30" s="79"/>
      <c r="C30" s="79"/>
      <c r="D30" s="97"/>
      <c r="E30" s="97"/>
      <c r="F30" s="97"/>
      <c r="G30" s="97"/>
      <c r="H30" s="97"/>
      <c r="I30" s="97"/>
      <c r="J30" s="97"/>
      <c r="K30" s="97"/>
      <c r="L30" s="97"/>
      <c r="M30" s="97"/>
      <c r="N30" s="97"/>
      <c r="O30" s="97"/>
      <c r="P30" s="97"/>
      <c r="Q30" s="97"/>
      <c r="R30" s="97"/>
      <c r="S30" s="97"/>
    </row>
    <row r="31" spans="2:19" ht="13" x14ac:dyDescent="0.25">
      <c r="B31" s="96" t="s">
        <v>106</v>
      </c>
      <c r="C31" s="79"/>
      <c r="D31" s="97"/>
      <c r="E31" s="97"/>
      <c r="F31" s="97"/>
      <c r="G31" s="97"/>
      <c r="H31" s="97"/>
      <c r="I31" s="97"/>
      <c r="J31" s="97"/>
      <c r="K31" s="97"/>
      <c r="L31" s="97"/>
      <c r="M31" s="97"/>
      <c r="N31" s="97"/>
      <c r="O31" s="97"/>
      <c r="P31" s="97"/>
      <c r="Q31" s="97"/>
      <c r="R31" s="97"/>
      <c r="S31" s="97"/>
    </row>
    <row r="32" spans="2:19" x14ac:dyDescent="0.25">
      <c r="B32" s="112" t="s">
        <v>118</v>
      </c>
      <c r="C32" s="114" t="s">
        <v>86</v>
      </c>
      <c r="D32" s="111">
        <f>SUM(E32:S32)</f>
        <v>8007</v>
      </c>
      <c r="E32" s="111">
        <v>673</v>
      </c>
      <c r="F32" s="111">
        <v>158</v>
      </c>
      <c r="G32" s="111">
        <v>204</v>
      </c>
      <c r="H32" s="111">
        <v>710</v>
      </c>
      <c r="I32" s="111">
        <v>468</v>
      </c>
      <c r="J32" s="111">
        <v>694</v>
      </c>
      <c r="K32" s="111">
        <v>1657</v>
      </c>
      <c r="L32" s="111">
        <v>426</v>
      </c>
      <c r="M32" s="111">
        <v>892</v>
      </c>
      <c r="N32" s="111">
        <v>1162</v>
      </c>
      <c r="O32" s="111">
        <v>30</v>
      </c>
      <c r="P32" s="111">
        <v>30</v>
      </c>
      <c r="Q32" s="111">
        <v>636</v>
      </c>
      <c r="R32" s="111">
        <v>29</v>
      </c>
      <c r="S32" s="111">
        <v>238</v>
      </c>
    </row>
    <row r="33" spans="2:19" ht="13" x14ac:dyDescent="0.25">
      <c r="B33" s="103"/>
      <c r="C33" s="99" t="s">
        <v>71</v>
      </c>
      <c r="D33" s="100">
        <f t="shared" ref="D33:S33" si="6">D32/D$8*100</f>
        <v>83.051550669017743</v>
      </c>
      <c r="E33" s="100">
        <f t="shared" si="6"/>
        <v>78.621495327102807</v>
      </c>
      <c r="F33" s="100">
        <f t="shared" si="6"/>
        <v>82.722513089005233</v>
      </c>
      <c r="G33" s="100">
        <f t="shared" si="6"/>
        <v>83.606557377049185</v>
      </c>
      <c r="H33" s="100">
        <f t="shared" si="6"/>
        <v>82.080924855491332</v>
      </c>
      <c r="I33" s="100">
        <f t="shared" si="6"/>
        <v>93.227091633466131</v>
      </c>
      <c r="J33" s="100">
        <f t="shared" si="6"/>
        <v>84.634146341463406</v>
      </c>
      <c r="K33" s="100">
        <f t="shared" si="6"/>
        <v>80.358874878758485</v>
      </c>
      <c r="L33" s="100">
        <f t="shared" si="6"/>
        <v>83.693516699410608</v>
      </c>
      <c r="M33" s="100">
        <f t="shared" si="6"/>
        <v>81.312670920692796</v>
      </c>
      <c r="N33" s="100">
        <f t="shared" si="6"/>
        <v>83.118741058655218</v>
      </c>
      <c r="O33" s="100">
        <f t="shared" si="6"/>
        <v>85.714285714285708</v>
      </c>
      <c r="P33" s="100">
        <f t="shared" si="6"/>
        <v>88.235294117647058</v>
      </c>
      <c r="Q33" s="100">
        <f t="shared" si="6"/>
        <v>88.70292887029288</v>
      </c>
      <c r="R33" s="100">
        <f t="shared" si="6"/>
        <v>69.047619047619051</v>
      </c>
      <c r="S33" s="100">
        <f t="shared" si="6"/>
        <v>88.475836431226767</v>
      </c>
    </row>
    <row r="34" spans="2:19" ht="25" x14ac:dyDescent="0.25">
      <c r="B34" s="112" t="s">
        <v>117</v>
      </c>
      <c r="C34" s="110" t="s">
        <v>86</v>
      </c>
      <c r="D34" s="111">
        <f>SUM(E34:S34)</f>
        <v>3519</v>
      </c>
      <c r="E34" s="111">
        <v>305</v>
      </c>
      <c r="F34" s="111">
        <v>62</v>
      </c>
      <c r="G34" s="111">
        <v>94</v>
      </c>
      <c r="H34" s="111">
        <v>327</v>
      </c>
      <c r="I34" s="111">
        <v>186</v>
      </c>
      <c r="J34" s="111">
        <v>291</v>
      </c>
      <c r="K34" s="111">
        <v>790</v>
      </c>
      <c r="L34" s="111">
        <v>190</v>
      </c>
      <c r="M34" s="111">
        <v>370</v>
      </c>
      <c r="N34" s="111">
        <v>543</v>
      </c>
      <c r="O34" s="111">
        <v>10</v>
      </c>
      <c r="P34" s="111">
        <v>10</v>
      </c>
      <c r="Q34" s="111">
        <v>250</v>
      </c>
      <c r="R34" s="111">
        <v>18</v>
      </c>
      <c r="S34" s="111">
        <v>73</v>
      </c>
    </row>
    <row r="35" spans="2:19" ht="13" x14ac:dyDescent="0.25">
      <c r="B35" s="103"/>
      <c r="C35" s="99" t="s">
        <v>71</v>
      </c>
      <c r="D35" s="100">
        <f t="shared" ref="D35:S35" si="7">D34/D$8*100</f>
        <v>36.500363032880408</v>
      </c>
      <c r="E35" s="100">
        <f t="shared" si="7"/>
        <v>35.63084112149533</v>
      </c>
      <c r="F35" s="100">
        <f t="shared" si="7"/>
        <v>32.460732984293195</v>
      </c>
      <c r="G35" s="100">
        <f t="shared" si="7"/>
        <v>38.524590163934427</v>
      </c>
      <c r="H35" s="100">
        <f t="shared" si="7"/>
        <v>37.803468208092482</v>
      </c>
      <c r="I35" s="100">
        <f t="shared" si="7"/>
        <v>37.051792828685258</v>
      </c>
      <c r="J35" s="100">
        <f t="shared" si="7"/>
        <v>35.487804878048777</v>
      </c>
      <c r="K35" s="100">
        <f t="shared" si="7"/>
        <v>38.312318137730358</v>
      </c>
      <c r="L35" s="100">
        <f t="shared" si="7"/>
        <v>37.328094302554028</v>
      </c>
      <c r="M35" s="100">
        <f t="shared" si="7"/>
        <v>33.72835004557885</v>
      </c>
      <c r="N35" s="100">
        <f t="shared" si="7"/>
        <v>38.841201716738198</v>
      </c>
      <c r="O35" s="100">
        <f t="shared" si="7"/>
        <v>28.571428571428569</v>
      </c>
      <c r="P35" s="100">
        <f t="shared" si="7"/>
        <v>29.411764705882355</v>
      </c>
      <c r="Q35" s="100">
        <f t="shared" si="7"/>
        <v>34.867503486750351</v>
      </c>
      <c r="R35" s="100">
        <f t="shared" si="7"/>
        <v>42.857142857142854</v>
      </c>
      <c r="S35" s="100">
        <f t="shared" si="7"/>
        <v>27.137546468401485</v>
      </c>
    </row>
    <row r="36" spans="2:19" ht="25.5" customHeight="1" x14ac:dyDescent="0.25">
      <c r="B36" s="112" t="s">
        <v>116</v>
      </c>
      <c r="C36" s="110" t="s">
        <v>86</v>
      </c>
      <c r="D36" s="111">
        <f>SUM(E36:S36)</f>
        <v>7182</v>
      </c>
      <c r="E36" s="111">
        <v>573</v>
      </c>
      <c r="F36" s="111">
        <v>141</v>
      </c>
      <c r="G36" s="111">
        <v>170</v>
      </c>
      <c r="H36" s="111">
        <v>704</v>
      </c>
      <c r="I36" s="111">
        <v>391</v>
      </c>
      <c r="J36" s="111">
        <v>543</v>
      </c>
      <c r="K36" s="111">
        <v>1510</v>
      </c>
      <c r="L36" s="111">
        <v>352</v>
      </c>
      <c r="M36" s="111">
        <v>828</v>
      </c>
      <c r="N36" s="111">
        <v>1116</v>
      </c>
      <c r="O36" s="111">
        <v>25</v>
      </c>
      <c r="P36" s="111">
        <v>22</v>
      </c>
      <c r="Q36" s="111">
        <v>591</v>
      </c>
      <c r="R36" s="111">
        <v>26</v>
      </c>
      <c r="S36" s="111">
        <v>190</v>
      </c>
    </row>
    <row r="37" spans="2:19" ht="13" x14ac:dyDescent="0.25">
      <c r="B37" s="103"/>
      <c r="C37" s="99" t="s">
        <v>71</v>
      </c>
      <c r="D37" s="100">
        <f t="shared" ref="D37:S37" si="8">D36/D$8*100</f>
        <v>74.494347059433665</v>
      </c>
      <c r="E37" s="100">
        <f t="shared" si="8"/>
        <v>66.93925233644859</v>
      </c>
      <c r="F37" s="100">
        <f t="shared" si="8"/>
        <v>73.821989528795811</v>
      </c>
      <c r="G37" s="100">
        <f t="shared" si="8"/>
        <v>69.672131147540981</v>
      </c>
      <c r="H37" s="100">
        <f t="shared" si="8"/>
        <v>81.387283236994222</v>
      </c>
      <c r="I37" s="100">
        <f t="shared" si="8"/>
        <v>77.888446215139439</v>
      </c>
      <c r="J37" s="100">
        <f t="shared" si="8"/>
        <v>66.219512195121951</v>
      </c>
      <c r="K37" s="100">
        <f t="shared" si="8"/>
        <v>73.229873908826377</v>
      </c>
      <c r="L37" s="100">
        <f t="shared" si="8"/>
        <v>69.155206286836929</v>
      </c>
      <c r="M37" s="100">
        <f t="shared" si="8"/>
        <v>75.478577939835915</v>
      </c>
      <c r="N37" s="100">
        <f t="shared" si="8"/>
        <v>79.82832618025752</v>
      </c>
      <c r="O37" s="100">
        <f t="shared" si="8"/>
        <v>71.428571428571431</v>
      </c>
      <c r="P37" s="100">
        <f t="shared" si="8"/>
        <v>64.705882352941174</v>
      </c>
      <c r="Q37" s="100">
        <f t="shared" si="8"/>
        <v>82.426778242677827</v>
      </c>
      <c r="R37" s="100">
        <f t="shared" si="8"/>
        <v>61.904761904761905</v>
      </c>
      <c r="S37" s="100">
        <f t="shared" si="8"/>
        <v>70.631970260223056</v>
      </c>
    </row>
    <row r="38" spans="2:19" ht="25" x14ac:dyDescent="0.25">
      <c r="B38" s="112" t="s">
        <v>115</v>
      </c>
      <c r="C38" s="110" t="s">
        <v>86</v>
      </c>
      <c r="D38" s="111">
        <f>SUM(E38:S38)</f>
        <v>6208</v>
      </c>
      <c r="E38" s="111">
        <v>541</v>
      </c>
      <c r="F38" s="111">
        <v>104</v>
      </c>
      <c r="G38" s="111">
        <v>158</v>
      </c>
      <c r="H38" s="111">
        <v>560</v>
      </c>
      <c r="I38" s="111">
        <v>315</v>
      </c>
      <c r="J38" s="111">
        <v>525</v>
      </c>
      <c r="K38" s="111">
        <v>1319</v>
      </c>
      <c r="L38" s="111">
        <v>343</v>
      </c>
      <c r="M38" s="111">
        <v>709</v>
      </c>
      <c r="N38" s="111">
        <v>844</v>
      </c>
      <c r="O38" s="111">
        <v>22</v>
      </c>
      <c r="P38" s="111">
        <v>12</v>
      </c>
      <c r="Q38" s="111">
        <v>546</v>
      </c>
      <c r="R38" s="111">
        <v>18</v>
      </c>
      <c r="S38" s="111">
        <v>192</v>
      </c>
    </row>
    <row r="39" spans="2:19" ht="13" x14ac:dyDescent="0.25">
      <c r="B39" s="103"/>
      <c r="C39" s="99" t="s">
        <v>71</v>
      </c>
      <c r="D39" s="100">
        <f t="shared" ref="D39:S39" si="9">D38/D$8*100</f>
        <v>64.391660616118656</v>
      </c>
      <c r="E39" s="100">
        <f t="shared" si="9"/>
        <v>63.200934579439249</v>
      </c>
      <c r="F39" s="100">
        <f t="shared" si="9"/>
        <v>54.450261780104711</v>
      </c>
      <c r="G39" s="100">
        <f t="shared" si="9"/>
        <v>64.754098360655746</v>
      </c>
      <c r="H39" s="100">
        <f t="shared" si="9"/>
        <v>64.739884393063591</v>
      </c>
      <c r="I39" s="100">
        <f t="shared" si="9"/>
        <v>62.749003984063748</v>
      </c>
      <c r="J39" s="100">
        <f t="shared" si="9"/>
        <v>64.024390243902445</v>
      </c>
      <c r="K39" s="100">
        <f t="shared" si="9"/>
        <v>63.967022308438416</v>
      </c>
      <c r="L39" s="100">
        <f t="shared" si="9"/>
        <v>67.387033398821217</v>
      </c>
      <c r="M39" s="100">
        <f t="shared" si="9"/>
        <v>64.630811303555149</v>
      </c>
      <c r="N39" s="100">
        <f t="shared" si="9"/>
        <v>60.371959942775391</v>
      </c>
      <c r="O39" s="100">
        <f t="shared" si="9"/>
        <v>62.857142857142854</v>
      </c>
      <c r="P39" s="100">
        <f t="shared" si="9"/>
        <v>35.294117647058826</v>
      </c>
      <c r="Q39" s="100">
        <f t="shared" si="9"/>
        <v>76.15062761506276</v>
      </c>
      <c r="R39" s="100">
        <f t="shared" si="9"/>
        <v>42.857142857142854</v>
      </c>
      <c r="S39" s="100">
        <f t="shared" si="9"/>
        <v>71.375464684014872</v>
      </c>
    </row>
    <row r="40" spans="2:19" ht="25" x14ac:dyDescent="0.25">
      <c r="B40" s="112" t="s">
        <v>114</v>
      </c>
      <c r="C40" s="110" t="s">
        <v>86</v>
      </c>
      <c r="D40" s="111">
        <f>SUM(E40:S40)</f>
        <v>5744</v>
      </c>
      <c r="E40" s="111">
        <v>581</v>
      </c>
      <c r="F40" s="111">
        <v>135</v>
      </c>
      <c r="G40" s="111">
        <v>138</v>
      </c>
      <c r="H40" s="111">
        <v>599</v>
      </c>
      <c r="I40" s="111">
        <v>205</v>
      </c>
      <c r="J40" s="111">
        <v>469</v>
      </c>
      <c r="K40" s="111">
        <v>1277</v>
      </c>
      <c r="L40" s="111">
        <v>276</v>
      </c>
      <c r="M40" s="111">
        <v>605</v>
      </c>
      <c r="N40" s="111">
        <v>910</v>
      </c>
      <c r="O40" s="111">
        <v>18</v>
      </c>
      <c r="P40" s="111">
        <v>18</v>
      </c>
      <c r="Q40" s="111">
        <v>353</v>
      </c>
      <c r="R40" s="111">
        <v>13</v>
      </c>
      <c r="S40" s="111">
        <v>147</v>
      </c>
    </row>
    <row r="41" spans="2:19" ht="13" x14ac:dyDescent="0.25">
      <c r="B41" s="103"/>
      <c r="C41" s="99" t="s">
        <v>71</v>
      </c>
      <c r="D41" s="100">
        <f t="shared" ref="D41:S41" si="10">D40/D$8*100</f>
        <v>59.578881858728352</v>
      </c>
      <c r="E41" s="100">
        <f t="shared" si="10"/>
        <v>67.873831775700936</v>
      </c>
      <c r="F41" s="100">
        <f t="shared" si="10"/>
        <v>70.680628272251312</v>
      </c>
      <c r="G41" s="100">
        <f t="shared" si="10"/>
        <v>56.557377049180324</v>
      </c>
      <c r="H41" s="100">
        <f t="shared" si="10"/>
        <v>69.248554913294797</v>
      </c>
      <c r="I41" s="100">
        <f t="shared" si="10"/>
        <v>40.836653386454188</v>
      </c>
      <c r="J41" s="100">
        <f t="shared" si="10"/>
        <v>57.195121951219505</v>
      </c>
      <c r="K41" s="100">
        <f t="shared" si="10"/>
        <v>61.930164888457803</v>
      </c>
      <c r="L41" s="100">
        <f t="shared" si="10"/>
        <v>54.223968565815326</v>
      </c>
      <c r="M41" s="100">
        <f t="shared" si="10"/>
        <v>55.150410209662716</v>
      </c>
      <c r="N41" s="100">
        <f t="shared" si="10"/>
        <v>65.092989985693848</v>
      </c>
      <c r="O41" s="100">
        <f t="shared" si="10"/>
        <v>51.428571428571423</v>
      </c>
      <c r="P41" s="100">
        <f t="shared" si="10"/>
        <v>52.941176470588239</v>
      </c>
      <c r="Q41" s="100">
        <f t="shared" si="10"/>
        <v>49.232914923291496</v>
      </c>
      <c r="R41" s="100">
        <f t="shared" si="10"/>
        <v>30.952380952380953</v>
      </c>
      <c r="S41" s="100">
        <f t="shared" si="10"/>
        <v>54.646840148698885</v>
      </c>
    </row>
    <row r="42" spans="2:19" ht="25" x14ac:dyDescent="0.25">
      <c r="B42" s="112" t="s">
        <v>113</v>
      </c>
      <c r="C42" s="110" t="s">
        <v>86</v>
      </c>
      <c r="D42" s="111">
        <f>SUM(E42:S42)</f>
        <v>4036</v>
      </c>
      <c r="E42" s="111">
        <v>394</v>
      </c>
      <c r="F42" s="111">
        <v>126</v>
      </c>
      <c r="G42" s="111">
        <v>77</v>
      </c>
      <c r="H42" s="111">
        <v>405</v>
      </c>
      <c r="I42" s="111">
        <v>194</v>
      </c>
      <c r="J42" s="111">
        <v>260</v>
      </c>
      <c r="K42" s="111">
        <v>1024</v>
      </c>
      <c r="L42" s="111">
        <v>222</v>
      </c>
      <c r="M42" s="111">
        <v>486</v>
      </c>
      <c r="N42" s="111">
        <v>461</v>
      </c>
      <c r="O42" s="111">
        <v>13</v>
      </c>
      <c r="P42" s="111">
        <v>8</v>
      </c>
      <c r="Q42" s="111">
        <v>245</v>
      </c>
      <c r="R42" s="111">
        <v>9</v>
      </c>
      <c r="S42" s="111">
        <v>112</v>
      </c>
    </row>
    <row r="43" spans="2:19" ht="13" x14ac:dyDescent="0.25">
      <c r="B43" s="79"/>
      <c r="C43" s="99" t="s">
        <v>71</v>
      </c>
      <c r="D43" s="100">
        <f t="shared" ref="D43:S43" si="11">D42/D$8*100</f>
        <v>41.862877294886424</v>
      </c>
      <c r="E43" s="100">
        <f t="shared" si="11"/>
        <v>46.028037383177569</v>
      </c>
      <c r="F43" s="100">
        <f t="shared" si="11"/>
        <v>65.968586387434556</v>
      </c>
      <c r="G43" s="100">
        <f t="shared" si="11"/>
        <v>31.557377049180328</v>
      </c>
      <c r="H43" s="100">
        <f t="shared" si="11"/>
        <v>46.820809248554909</v>
      </c>
      <c r="I43" s="100">
        <f t="shared" si="11"/>
        <v>38.645418326693225</v>
      </c>
      <c r="J43" s="100">
        <f t="shared" si="11"/>
        <v>31.707317073170731</v>
      </c>
      <c r="K43" s="100">
        <f t="shared" si="11"/>
        <v>49.66052376333657</v>
      </c>
      <c r="L43" s="100">
        <f t="shared" si="11"/>
        <v>43.614931237721024</v>
      </c>
      <c r="M43" s="100">
        <f t="shared" si="11"/>
        <v>44.30264357338195</v>
      </c>
      <c r="N43" s="100">
        <f t="shared" si="11"/>
        <v>32.975679542203146</v>
      </c>
      <c r="O43" s="100">
        <f t="shared" si="11"/>
        <v>37.142857142857146</v>
      </c>
      <c r="P43" s="100">
        <f t="shared" si="11"/>
        <v>23.52941176470588</v>
      </c>
      <c r="Q43" s="100">
        <f t="shared" si="11"/>
        <v>34.170153417015342</v>
      </c>
      <c r="R43" s="100">
        <f t="shared" si="11"/>
        <v>21.428571428571427</v>
      </c>
      <c r="S43" s="100">
        <f t="shared" si="11"/>
        <v>41.635687732342006</v>
      </c>
    </row>
    <row r="44" spans="2:19" x14ac:dyDescent="0.25">
      <c r="B44" s="79"/>
      <c r="C44" s="79"/>
      <c r="D44" s="97"/>
      <c r="E44" s="97"/>
      <c r="F44" s="97"/>
      <c r="G44" s="97"/>
      <c r="H44" s="97"/>
      <c r="I44" s="97"/>
      <c r="J44" s="97"/>
      <c r="K44" s="97"/>
      <c r="L44" s="97"/>
      <c r="M44" s="97"/>
      <c r="N44" s="97"/>
      <c r="O44" s="97"/>
      <c r="P44" s="97"/>
      <c r="Q44" s="97"/>
      <c r="R44" s="97"/>
      <c r="S44" s="97"/>
    </row>
    <row r="45" spans="2:19" ht="13" x14ac:dyDescent="0.25">
      <c r="B45" s="96" t="s">
        <v>119</v>
      </c>
      <c r="C45" s="79"/>
      <c r="D45" s="97"/>
      <c r="E45" s="97"/>
      <c r="F45" s="97"/>
      <c r="G45" s="97"/>
      <c r="H45" s="97"/>
      <c r="I45" s="97"/>
      <c r="J45" s="97"/>
      <c r="K45" s="97"/>
      <c r="L45" s="97"/>
      <c r="M45" s="97"/>
      <c r="N45" s="97"/>
      <c r="O45" s="97"/>
      <c r="P45" s="97"/>
      <c r="Q45" s="97"/>
      <c r="R45" s="97"/>
      <c r="S45" s="97"/>
    </row>
    <row r="46" spans="2:19" x14ac:dyDescent="0.25">
      <c r="B46" s="112" t="s">
        <v>123</v>
      </c>
      <c r="C46" s="114" t="s">
        <v>86</v>
      </c>
      <c r="D46" s="111">
        <f>SUM(E46:S46)</f>
        <v>2293</v>
      </c>
      <c r="E46" s="111">
        <v>288</v>
      </c>
      <c r="F46" s="111">
        <v>16</v>
      </c>
      <c r="G46" s="111">
        <v>30</v>
      </c>
      <c r="H46" s="111">
        <v>195</v>
      </c>
      <c r="I46" s="111">
        <v>102</v>
      </c>
      <c r="J46" s="111">
        <v>50</v>
      </c>
      <c r="K46" s="111">
        <v>921</v>
      </c>
      <c r="L46" s="111">
        <v>39</v>
      </c>
      <c r="M46" s="111">
        <v>327</v>
      </c>
      <c r="N46" s="111">
        <v>199</v>
      </c>
      <c r="O46" s="111">
        <v>0</v>
      </c>
      <c r="P46" s="111">
        <v>0</v>
      </c>
      <c r="Q46" s="111">
        <v>126</v>
      </c>
      <c r="R46" s="111">
        <v>0</v>
      </c>
      <c r="S46" s="115">
        <v>0</v>
      </c>
    </row>
    <row r="47" spans="2:19" ht="13" x14ac:dyDescent="0.25">
      <c r="B47" s="103"/>
      <c r="C47" s="99" t="s">
        <v>71</v>
      </c>
      <c r="D47" s="100">
        <f t="shared" ref="D47:S47" si="12">D46/D$8*100</f>
        <v>23.7838398506379</v>
      </c>
      <c r="E47" s="100">
        <f t="shared" si="12"/>
        <v>33.644859813084111</v>
      </c>
      <c r="F47" s="100">
        <f t="shared" si="12"/>
        <v>8.3769633507853403</v>
      </c>
      <c r="G47" s="100">
        <f t="shared" si="12"/>
        <v>12.295081967213115</v>
      </c>
      <c r="H47" s="100">
        <f t="shared" si="12"/>
        <v>22.543352601156069</v>
      </c>
      <c r="I47" s="100">
        <f t="shared" si="12"/>
        <v>20.318725099601593</v>
      </c>
      <c r="J47" s="100">
        <f t="shared" si="12"/>
        <v>6.0975609756097562</v>
      </c>
      <c r="K47" s="100">
        <f t="shared" si="12"/>
        <v>44.665373423860331</v>
      </c>
      <c r="L47" s="100">
        <f t="shared" si="12"/>
        <v>7.6620825147347738</v>
      </c>
      <c r="M47" s="100">
        <f t="shared" si="12"/>
        <v>29.808568824065635</v>
      </c>
      <c r="N47" s="100">
        <f t="shared" si="12"/>
        <v>14.234620886981403</v>
      </c>
      <c r="O47" s="100">
        <f t="shared" si="12"/>
        <v>0</v>
      </c>
      <c r="P47" s="100">
        <f t="shared" si="12"/>
        <v>0</v>
      </c>
      <c r="Q47" s="100">
        <f t="shared" si="12"/>
        <v>17.573221757322173</v>
      </c>
      <c r="R47" s="100">
        <f t="shared" si="12"/>
        <v>0</v>
      </c>
      <c r="S47" s="104">
        <f t="shared" si="12"/>
        <v>0</v>
      </c>
    </row>
    <row r="48" spans="2:19" x14ac:dyDescent="0.25">
      <c r="B48" s="112" t="s">
        <v>122</v>
      </c>
      <c r="C48" s="110" t="s">
        <v>86</v>
      </c>
      <c r="D48" s="111">
        <f>SUM(E48:S48)</f>
        <v>2111</v>
      </c>
      <c r="E48" s="111">
        <v>203</v>
      </c>
      <c r="F48" s="111">
        <v>30</v>
      </c>
      <c r="G48" s="111">
        <v>63</v>
      </c>
      <c r="H48" s="111">
        <v>212</v>
      </c>
      <c r="I48" s="111">
        <v>153</v>
      </c>
      <c r="J48" s="111">
        <v>128</v>
      </c>
      <c r="K48" s="111">
        <v>378</v>
      </c>
      <c r="L48" s="111">
        <v>115</v>
      </c>
      <c r="M48" s="111">
        <v>334</v>
      </c>
      <c r="N48" s="111">
        <v>335</v>
      </c>
      <c r="O48" s="111">
        <v>13</v>
      </c>
      <c r="P48" s="111">
        <v>2</v>
      </c>
      <c r="Q48" s="111">
        <v>129</v>
      </c>
      <c r="R48" s="111">
        <v>16</v>
      </c>
      <c r="S48" s="115">
        <v>0</v>
      </c>
    </row>
    <row r="49" spans="2:19" ht="13" x14ac:dyDescent="0.25">
      <c r="B49" s="103"/>
      <c r="C49" s="99" t="s">
        <v>71</v>
      </c>
      <c r="D49" s="100">
        <f t="shared" ref="D49:S49" si="13">D48/D$8*100</f>
        <v>21.896068872523596</v>
      </c>
      <c r="E49" s="100">
        <f t="shared" si="13"/>
        <v>23.714953271028037</v>
      </c>
      <c r="F49" s="100">
        <f t="shared" si="13"/>
        <v>15.706806282722512</v>
      </c>
      <c r="G49" s="100">
        <f t="shared" si="13"/>
        <v>25.819672131147541</v>
      </c>
      <c r="H49" s="100">
        <f t="shared" si="13"/>
        <v>24.508670520231213</v>
      </c>
      <c r="I49" s="100">
        <f t="shared" si="13"/>
        <v>30.47808764940239</v>
      </c>
      <c r="J49" s="100">
        <f t="shared" si="13"/>
        <v>15.609756097560975</v>
      </c>
      <c r="K49" s="100">
        <f t="shared" si="13"/>
        <v>18.331716779825413</v>
      </c>
      <c r="L49" s="100">
        <f t="shared" si="13"/>
        <v>22.593320235756384</v>
      </c>
      <c r="M49" s="100">
        <f t="shared" si="13"/>
        <v>30.446672743846854</v>
      </c>
      <c r="N49" s="100">
        <f t="shared" si="13"/>
        <v>23.962804005722461</v>
      </c>
      <c r="O49" s="100">
        <f t="shared" si="13"/>
        <v>37.142857142857146</v>
      </c>
      <c r="P49" s="100">
        <f t="shared" si="13"/>
        <v>5.8823529411764701</v>
      </c>
      <c r="Q49" s="100">
        <f t="shared" si="13"/>
        <v>17.99163179916318</v>
      </c>
      <c r="R49" s="100">
        <f t="shared" si="13"/>
        <v>38.095238095238095</v>
      </c>
      <c r="S49" s="104">
        <f t="shared" si="13"/>
        <v>0</v>
      </c>
    </row>
    <row r="50" spans="2:19" x14ac:dyDescent="0.25">
      <c r="B50" s="112" t="s">
        <v>120</v>
      </c>
      <c r="C50" s="110" t="s">
        <v>86</v>
      </c>
      <c r="D50" s="111">
        <f>SUM(E50:S50)</f>
        <v>1787</v>
      </c>
      <c r="E50" s="111">
        <v>153</v>
      </c>
      <c r="F50" s="111">
        <v>57</v>
      </c>
      <c r="G50" s="111">
        <v>93</v>
      </c>
      <c r="H50" s="111">
        <v>189</v>
      </c>
      <c r="I50" s="111">
        <v>85</v>
      </c>
      <c r="J50" s="111">
        <v>168</v>
      </c>
      <c r="K50" s="111">
        <v>237</v>
      </c>
      <c r="L50" s="111">
        <v>154</v>
      </c>
      <c r="M50" s="111">
        <v>211</v>
      </c>
      <c r="N50" s="111">
        <v>235</v>
      </c>
      <c r="O50" s="111">
        <v>9</v>
      </c>
      <c r="P50" s="111">
        <v>10</v>
      </c>
      <c r="Q50" s="111">
        <v>162</v>
      </c>
      <c r="R50" s="111">
        <v>24</v>
      </c>
      <c r="S50" s="115">
        <v>0</v>
      </c>
    </row>
    <row r="51" spans="2:19" ht="13" x14ac:dyDescent="0.25">
      <c r="B51" s="103"/>
      <c r="C51" s="99" t="s">
        <v>71</v>
      </c>
      <c r="D51" s="100">
        <f t="shared" ref="D51:S51" si="14">D50/D$8*100</f>
        <v>18.535421636759672</v>
      </c>
      <c r="E51" s="100">
        <f t="shared" si="14"/>
        <v>17.873831775700936</v>
      </c>
      <c r="F51" s="100">
        <f t="shared" si="14"/>
        <v>29.842931937172771</v>
      </c>
      <c r="G51" s="100">
        <f t="shared" si="14"/>
        <v>38.114754098360656</v>
      </c>
      <c r="H51" s="100">
        <f t="shared" si="14"/>
        <v>21.849710982658959</v>
      </c>
      <c r="I51" s="100">
        <f t="shared" si="14"/>
        <v>16.932270916334659</v>
      </c>
      <c r="J51" s="100">
        <f t="shared" si="14"/>
        <v>20.487804878048781</v>
      </c>
      <c r="K51" s="100">
        <f t="shared" si="14"/>
        <v>11.493695441319108</v>
      </c>
      <c r="L51" s="100">
        <f t="shared" si="14"/>
        <v>30.255402750491161</v>
      </c>
      <c r="M51" s="100">
        <f t="shared" si="14"/>
        <v>19.234275296262535</v>
      </c>
      <c r="N51" s="100">
        <f t="shared" si="14"/>
        <v>16.80972818311874</v>
      </c>
      <c r="O51" s="100">
        <f t="shared" si="14"/>
        <v>25.714285714285712</v>
      </c>
      <c r="P51" s="100">
        <f t="shared" si="14"/>
        <v>29.411764705882355</v>
      </c>
      <c r="Q51" s="100">
        <f t="shared" si="14"/>
        <v>22.594142259414227</v>
      </c>
      <c r="R51" s="100">
        <f t="shared" si="14"/>
        <v>57.142857142857139</v>
      </c>
      <c r="S51" s="104">
        <f t="shared" si="14"/>
        <v>0</v>
      </c>
    </row>
    <row r="52" spans="2:19" x14ac:dyDescent="0.25">
      <c r="B52" s="112" t="s">
        <v>121</v>
      </c>
      <c r="C52" s="110" t="s">
        <v>86</v>
      </c>
      <c r="D52" s="111">
        <f>SUM(E52:S52)</f>
        <v>1710</v>
      </c>
      <c r="E52" s="111">
        <v>112</v>
      </c>
      <c r="F52" s="111">
        <v>77</v>
      </c>
      <c r="G52" s="111">
        <v>48</v>
      </c>
      <c r="H52" s="111">
        <v>133</v>
      </c>
      <c r="I52" s="111">
        <v>94</v>
      </c>
      <c r="J52" s="111">
        <v>250</v>
      </c>
      <c r="K52" s="111">
        <v>231</v>
      </c>
      <c r="L52" s="111">
        <v>155</v>
      </c>
      <c r="M52" s="111">
        <v>140</v>
      </c>
      <c r="N52" s="111">
        <v>240</v>
      </c>
      <c r="O52" s="111">
        <v>11</v>
      </c>
      <c r="P52" s="111">
        <v>22</v>
      </c>
      <c r="Q52" s="111">
        <v>195</v>
      </c>
      <c r="R52" s="111">
        <v>2</v>
      </c>
      <c r="S52" s="115">
        <v>0</v>
      </c>
    </row>
    <row r="53" spans="2:19" ht="13" x14ac:dyDescent="0.25">
      <c r="B53" s="103"/>
      <c r="C53" s="99" t="s">
        <v>71</v>
      </c>
      <c r="D53" s="100">
        <f t="shared" ref="D53:S53" si="15">D52/D$8*100</f>
        <v>17.73674929986516</v>
      </c>
      <c r="E53" s="100">
        <f t="shared" si="15"/>
        <v>13.084112149532709</v>
      </c>
      <c r="F53" s="100">
        <f t="shared" si="15"/>
        <v>40.31413612565445</v>
      </c>
      <c r="G53" s="100">
        <f t="shared" si="15"/>
        <v>19.672131147540984</v>
      </c>
      <c r="H53" s="100">
        <f t="shared" si="15"/>
        <v>15.375722543352602</v>
      </c>
      <c r="I53" s="100">
        <f t="shared" si="15"/>
        <v>18.725099601593627</v>
      </c>
      <c r="J53" s="100">
        <f t="shared" si="15"/>
        <v>30.487804878048781</v>
      </c>
      <c r="K53" s="100">
        <f t="shared" si="15"/>
        <v>11.202715809893308</v>
      </c>
      <c r="L53" s="100">
        <f t="shared" si="15"/>
        <v>30.451866404715126</v>
      </c>
      <c r="M53" s="100">
        <f t="shared" si="15"/>
        <v>12.76207839562443</v>
      </c>
      <c r="N53" s="100">
        <f t="shared" si="15"/>
        <v>17.167381974248926</v>
      </c>
      <c r="O53" s="100">
        <f t="shared" si="15"/>
        <v>31.428571428571427</v>
      </c>
      <c r="P53" s="100">
        <f t="shared" si="15"/>
        <v>64.705882352941174</v>
      </c>
      <c r="Q53" s="100">
        <f t="shared" si="15"/>
        <v>27.19665271966527</v>
      </c>
      <c r="R53" s="100">
        <f t="shared" si="15"/>
        <v>4.7619047619047619</v>
      </c>
      <c r="S53" s="104">
        <f t="shared" si="15"/>
        <v>0</v>
      </c>
    </row>
    <row r="54" spans="2:19" x14ac:dyDescent="0.25">
      <c r="B54" s="112" t="s">
        <v>124</v>
      </c>
      <c r="C54" s="110" t="s">
        <v>86</v>
      </c>
      <c r="D54" s="111">
        <f>SUM(E54:S54)</f>
        <v>1471</v>
      </c>
      <c r="E54" s="111">
        <v>100</v>
      </c>
      <c r="F54" s="111">
        <v>11</v>
      </c>
      <c r="G54" s="111">
        <v>10</v>
      </c>
      <c r="H54" s="111">
        <v>136</v>
      </c>
      <c r="I54" s="111">
        <v>68</v>
      </c>
      <c r="J54" s="111">
        <v>224</v>
      </c>
      <c r="K54" s="111">
        <v>295</v>
      </c>
      <c r="L54" s="111">
        <v>46</v>
      </c>
      <c r="M54" s="111">
        <v>85</v>
      </c>
      <c r="N54" s="111">
        <v>389</v>
      </c>
      <c r="O54" s="111">
        <v>2</v>
      </c>
      <c r="P54" s="111">
        <v>0</v>
      </c>
      <c r="Q54" s="111">
        <v>105</v>
      </c>
      <c r="R54" s="111">
        <v>0</v>
      </c>
      <c r="S54" s="115">
        <v>0</v>
      </c>
    </row>
    <row r="55" spans="2:19" ht="13" x14ac:dyDescent="0.25">
      <c r="B55" s="105"/>
      <c r="C55" s="106" t="s">
        <v>71</v>
      </c>
      <c r="D55" s="107">
        <f t="shared" ref="D55:S55" si="16">D54/D$8*100</f>
        <v>15.257753345088684</v>
      </c>
      <c r="E55" s="107">
        <f t="shared" si="16"/>
        <v>11.682242990654206</v>
      </c>
      <c r="F55" s="107">
        <f t="shared" si="16"/>
        <v>5.7591623036649215</v>
      </c>
      <c r="G55" s="107">
        <f t="shared" si="16"/>
        <v>4.0983606557377046</v>
      </c>
      <c r="H55" s="107">
        <f t="shared" si="16"/>
        <v>15.722543352601157</v>
      </c>
      <c r="I55" s="107">
        <f t="shared" si="16"/>
        <v>13.545816733067728</v>
      </c>
      <c r="J55" s="107">
        <f t="shared" si="16"/>
        <v>27.31707317073171</v>
      </c>
      <c r="K55" s="107">
        <f t="shared" si="16"/>
        <v>14.306498545101842</v>
      </c>
      <c r="L55" s="107">
        <f t="shared" si="16"/>
        <v>9.0373280943025556</v>
      </c>
      <c r="M55" s="107">
        <f t="shared" si="16"/>
        <v>7.7484047402005469</v>
      </c>
      <c r="N55" s="107">
        <f t="shared" si="16"/>
        <v>27.82546494992847</v>
      </c>
      <c r="O55" s="107">
        <f t="shared" si="16"/>
        <v>5.7142857142857144</v>
      </c>
      <c r="P55" s="107">
        <f t="shared" si="16"/>
        <v>0</v>
      </c>
      <c r="Q55" s="107">
        <f t="shared" si="16"/>
        <v>14.644351464435147</v>
      </c>
      <c r="R55" s="107">
        <f t="shared" si="16"/>
        <v>0</v>
      </c>
      <c r="S55" s="108">
        <f t="shared" si="16"/>
        <v>0</v>
      </c>
    </row>
    <row r="57" spans="2:19" s="51" customFormat="1" x14ac:dyDescent="0.35">
      <c r="B57" s="176" t="s">
        <v>194</v>
      </c>
      <c r="C57" s="177"/>
      <c r="D57" s="177"/>
      <c r="E57" s="178"/>
      <c r="F57" s="178"/>
      <c r="G57" s="178"/>
      <c r="H57" s="178"/>
      <c r="I57" s="178"/>
      <c r="J57" s="178"/>
      <c r="K57" s="178"/>
      <c r="L57" s="178"/>
      <c r="M57" s="178"/>
      <c r="N57" s="178"/>
      <c r="O57" s="178"/>
      <c r="P57" s="178"/>
    </row>
    <row r="58" spans="2:19" s="51" customFormat="1" x14ac:dyDescent="0.35">
      <c r="B58" s="179" t="s">
        <v>142</v>
      </c>
      <c r="C58" s="177"/>
      <c r="D58" s="177"/>
      <c r="E58" s="178"/>
      <c r="F58" s="178"/>
      <c r="G58" s="178"/>
      <c r="H58" s="178"/>
      <c r="I58" s="178"/>
      <c r="J58" s="178"/>
      <c r="K58" s="178"/>
      <c r="L58" s="178"/>
      <c r="M58" s="178"/>
      <c r="N58" s="178"/>
      <c r="O58" s="178"/>
      <c r="P58" s="178"/>
    </row>
    <row r="59" spans="2:19" s="51" customFormat="1" x14ac:dyDescent="0.35">
      <c r="B59" s="179" t="s">
        <v>144</v>
      </c>
      <c r="C59" s="177"/>
      <c r="D59" s="177"/>
      <c r="E59" s="178"/>
      <c r="F59" s="178"/>
      <c r="G59" s="178"/>
      <c r="H59" s="178"/>
      <c r="I59" s="178"/>
      <c r="J59" s="178"/>
      <c r="K59" s="178"/>
      <c r="L59" s="178"/>
      <c r="M59" s="178"/>
      <c r="N59" s="178"/>
      <c r="O59" s="178"/>
      <c r="P59" s="178"/>
    </row>
    <row r="60" spans="2:19" s="51" customFormat="1" x14ac:dyDescent="0.35">
      <c r="B60" s="179" t="s">
        <v>145</v>
      </c>
      <c r="C60" s="177"/>
      <c r="D60" s="177"/>
      <c r="E60" s="178"/>
      <c r="F60" s="178"/>
      <c r="G60" s="178"/>
      <c r="H60" s="178"/>
      <c r="I60" s="178"/>
      <c r="J60" s="178"/>
      <c r="K60" s="178"/>
      <c r="L60" s="178"/>
      <c r="M60" s="178"/>
      <c r="N60" s="178"/>
      <c r="O60" s="178"/>
      <c r="P60" s="178"/>
    </row>
    <row r="61" spans="2:19" s="51" customFormat="1" x14ac:dyDescent="0.35">
      <c r="B61" s="179" t="s">
        <v>143</v>
      </c>
      <c r="C61" s="177"/>
      <c r="D61" s="177"/>
      <c r="E61" s="178"/>
      <c r="F61" s="178"/>
      <c r="G61" s="178"/>
      <c r="H61" s="178"/>
      <c r="I61" s="178"/>
      <c r="J61" s="178"/>
      <c r="K61" s="178"/>
      <c r="L61" s="178"/>
      <c r="M61" s="178"/>
      <c r="N61" s="178"/>
      <c r="O61" s="178"/>
      <c r="P61" s="178"/>
    </row>
    <row r="62" spans="2:19" s="51" customFormat="1" x14ac:dyDescent="0.35">
      <c r="B62" s="179" t="s">
        <v>146</v>
      </c>
      <c r="C62" s="177"/>
      <c r="D62" s="177"/>
      <c r="E62" s="178"/>
      <c r="F62" s="178"/>
      <c r="G62" s="178"/>
      <c r="H62" s="178"/>
      <c r="I62" s="178"/>
      <c r="J62" s="178"/>
      <c r="K62" s="178"/>
      <c r="L62" s="178"/>
      <c r="M62" s="178"/>
      <c r="N62" s="178"/>
      <c r="O62" s="178"/>
      <c r="P62" s="178"/>
    </row>
  </sheetData>
  <sheetProtection algorithmName="SHA-512" hashValue="e9n5PCv5cTHQSyI5ROP+dXoCV6UnyFLphN7QYqKqPcqbQd8eoyWrLav9qNgpEVw9k3NfXUU6jOhAfyTUNzXEiQ==" saltValue="xEynoXQsh6ND25l0H9TUjQ==" spinCount="100000" sheet="1" objects="1" scenarios="1"/>
  <mergeCells count="2">
    <mergeCell ref="B1:J2"/>
    <mergeCell ref="D5:S5"/>
  </mergeCells>
  <hyperlinks>
    <hyperlink ref="B3" location="'List of Tables &amp; Charts'!A1" display="return to List of Tables &amp; Charts"/>
  </hyperlinks>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50"/>
  <sheetViews>
    <sheetView workbookViewId="0"/>
  </sheetViews>
  <sheetFormatPr defaultColWidth="9.1796875" defaultRowHeight="12.5" x14ac:dyDescent="0.25"/>
  <cols>
    <col min="1" max="1" width="1.7265625" style="49" customWidth="1"/>
    <col min="2" max="16384" width="9.1796875" style="49"/>
  </cols>
  <sheetData>
    <row r="1" spans="1:17" ht="12.75" customHeight="1" x14ac:dyDescent="0.25">
      <c r="A1" s="1"/>
      <c r="B1" s="200" t="s">
        <v>182</v>
      </c>
      <c r="C1" s="200"/>
      <c r="D1" s="200"/>
      <c r="E1" s="200"/>
      <c r="F1" s="200"/>
      <c r="G1" s="200"/>
      <c r="H1" s="200"/>
      <c r="I1" s="200"/>
      <c r="J1" s="200"/>
      <c r="K1" s="200"/>
      <c r="L1" s="200"/>
      <c r="M1" s="200"/>
      <c r="N1" s="200"/>
      <c r="O1" s="201" t="s">
        <v>26</v>
      </c>
    </row>
    <row r="2" spans="1:17" x14ac:dyDescent="0.25">
      <c r="B2" s="200"/>
      <c r="C2" s="200"/>
      <c r="D2" s="200"/>
      <c r="E2" s="200"/>
      <c r="F2" s="200"/>
      <c r="G2" s="200"/>
      <c r="H2" s="200"/>
      <c r="I2" s="200"/>
      <c r="J2" s="200"/>
      <c r="K2" s="200"/>
      <c r="L2" s="200"/>
      <c r="M2" s="200"/>
      <c r="N2" s="200"/>
      <c r="O2" s="201"/>
    </row>
    <row r="3" spans="1:17" x14ac:dyDescent="0.25">
      <c r="B3" s="200"/>
      <c r="C3" s="200"/>
      <c r="D3" s="200"/>
      <c r="E3" s="200"/>
      <c r="F3" s="200"/>
      <c r="G3" s="200"/>
      <c r="H3" s="200"/>
      <c r="I3" s="200"/>
      <c r="J3" s="200"/>
      <c r="K3" s="200"/>
      <c r="L3" s="200"/>
      <c r="M3" s="200"/>
      <c r="N3" s="200"/>
      <c r="O3" s="201"/>
    </row>
    <row r="4" spans="1:17" s="148" customFormat="1" x14ac:dyDescent="0.25">
      <c r="B4" s="205" t="s">
        <v>179</v>
      </c>
      <c r="C4" s="205"/>
      <c r="D4" s="205"/>
      <c r="E4" s="205"/>
      <c r="F4" s="205"/>
      <c r="G4" s="205"/>
      <c r="H4" s="205"/>
      <c r="I4" s="205"/>
      <c r="J4" s="205"/>
      <c r="K4" s="205"/>
      <c r="L4" s="205"/>
      <c r="M4" s="205"/>
      <c r="N4" s="205"/>
      <c r="O4" s="201"/>
    </row>
    <row r="5" spans="1:17" ht="12.75" customHeight="1" x14ac:dyDescent="0.25">
      <c r="B5" s="205"/>
      <c r="C5" s="205"/>
      <c r="D5" s="205"/>
      <c r="E5" s="205"/>
      <c r="F5" s="205"/>
      <c r="G5" s="205"/>
      <c r="H5" s="205"/>
      <c r="I5" s="205"/>
      <c r="J5" s="205"/>
      <c r="K5" s="205"/>
      <c r="L5" s="205"/>
      <c r="M5" s="205"/>
      <c r="N5" s="205"/>
      <c r="O5" s="48"/>
    </row>
    <row r="6" spans="1:17" ht="15" customHeight="1" x14ac:dyDescent="0.25">
      <c r="B6" s="13"/>
      <c r="C6" s="13"/>
      <c r="D6" s="13"/>
      <c r="E6" s="13"/>
      <c r="F6" s="13"/>
      <c r="G6" s="13"/>
      <c r="H6" s="13"/>
      <c r="I6" s="13"/>
      <c r="J6" s="13"/>
      <c r="K6" s="13"/>
      <c r="L6" s="13"/>
      <c r="M6" s="202" t="s">
        <v>150</v>
      </c>
      <c r="N6" s="202"/>
      <c r="O6" s="202"/>
    </row>
    <row r="13" spans="1:17" ht="14.5" x14ac:dyDescent="0.35">
      <c r="P13" s="8"/>
      <c r="Q13" s="137" t="s">
        <v>139</v>
      </c>
    </row>
    <row r="14" spans="1:17" ht="14.5" x14ac:dyDescent="0.35">
      <c r="P14" s="9"/>
      <c r="Q14" s="137" t="s">
        <v>158</v>
      </c>
    </row>
    <row r="15" spans="1:17" ht="14.5" x14ac:dyDescent="0.35">
      <c r="P15" s="10"/>
      <c r="Q15" s="137" t="s">
        <v>157</v>
      </c>
    </row>
    <row r="16" spans="1:17" ht="14.5" x14ac:dyDescent="0.35">
      <c r="P16" s="12"/>
      <c r="Q16" s="137" t="s">
        <v>156</v>
      </c>
    </row>
    <row r="17" spans="16:17" ht="14.5" x14ac:dyDescent="0.35">
      <c r="P17"/>
      <c r="Q17" s="137" t="s">
        <v>134</v>
      </c>
    </row>
    <row r="35" spans="2:15" x14ac:dyDescent="0.25">
      <c r="B35" s="5"/>
      <c r="C35" s="5"/>
      <c r="D35" s="5"/>
      <c r="E35" s="5"/>
      <c r="F35" s="5"/>
      <c r="G35" s="5"/>
      <c r="H35" s="5"/>
      <c r="I35" s="5"/>
      <c r="J35" s="5"/>
      <c r="K35" s="5"/>
      <c r="L35" s="5"/>
      <c r="M35" s="5"/>
      <c r="N35" s="5"/>
      <c r="O35" s="5"/>
    </row>
    <row r="36" spans="2:15" x14ac:dyDescent="0.25">
      <c r="B36" s="5"/>
      <c r="C36" s="5"/>
      <c r="D36" s="5"/>
      <c r="E36" s="5"/>
      <c r="F36" s="5"/>
      <c r="G36" s="5"/>
      <c r="H36" s="5"/>
      <c r="I36" s="5"/>
      <c r="J36" s="5"/>
      <c r="K36" s="5"/>
      <c r="L36" s="5"/>
      <c r="M36" s="5"/>
      <c r="N36" s="5"/>
      <c r="O36" s="5"/>
    </row>
    <row r="37" spans="2:15" s="147" customFormat="1" ht="14.5" x14ac:dyDescent="0.35">
      <c r="B37" s="180" t="s">
        <v>183</v>
      </c>
      <c r="C37" s="181"/>
      <c r="D37" s="182"/>
      <c r="E37" s="182"/>
      <c r="F37" s="182"/>
      <c r="G37" s="182"/>
      <c r="H37" s="182"/>
      <c r="I37" s="182"/>
      <c r="J37" s="181"/>
      <c r="K37" s="146"/>
      <c r="L37" s="146"/>
      <c r="M37" s="146"/>
      <c r="N37" s="146"/>
    </row>
    <row r="38" spans="2:15" s="147" customFormat="1" ht="24" customHeight="1" x14ac:dyDescent="0.25">
      <c r="B38" s="203" t="s">
        <v>90</v>
      </c>
      <c r="C38" s="203"/>
      <c r="D38" s="203"/>
      <c r="E38" s="203"/>
      <c r="F38" s="203"/>
      <c r="G38" s="203"/>
      <c r="H38" s="203"/>
      <c r="I38" s="203"/>
      <c r="J38" s="203"/>
      <c r="K38" s="203"/>
      <c r="L38" s="203"/>
      <c r="M38" s="203"/>
      <c r="N38" s="203"/>
    </row>
    <row r="39" spans="2:15" s="147" customFormat="1" ht="12.75" customHeight="1" x14ac:dyDescent="0.25">
      <c r="B39" s="183"/>
      <c r="C39" s="183"/>
      <c r="D39" s="183"/>
      <c r="E39" s="183"/>
      <c r="F39" s="183"/>
      <c r="G39" s="183"/>
      <c r="H39" s="183"/>
      <c r="I39" s="183"/>
      <c r="J39" s="183"/>
      <c r="K39" s="183"/>
      <c r="L39" s="183"/>
      <c r="M39" s="183"/>
      <c r="N39" s="183"/>
    </row>
    <row r="40" spans="2:15" s="147" customFormat="1" ht="33" customHeight="1" x14ac:dyDescent="0.25">
      <c r="B40" s="204" t="s">
        <v>148</v>
      </c>
      <c r="C40" s="204"/>
      <c r="D40" s="204"/>
      <c r="E40" s="204"/>
      <c r="F40" s="204"/>
      <c r="G40" s="204"/>
      <c r="H40" s="204"/>
      <c r="I40" s="204"/>
      <c r="J40" s="204"/>
      <c r="K40" s="204"/>
      <c r="L40" s="204"/>
      <c r="M40" s="204"/>
      <c r="N40" s="204"/>
    </row>
    <row r="41" spans="2:15" s="147" customFormat="1" ht="12.75" customHeight="1" x14ac:dyDescent="0.25">
      <c r="B41" s="184"/>
      <c r="C41" s="184"/>
      <c r="D41" s="184"/>
      <c r="E41" s="184"/>
      <c r="F41" s="184"/>
      <c r="G41" s="184"/>
      <c r="H41" s="184"/>
      <c r="I41" s="184"/>
      <c r="J41" s="184"/>
      <c r="K41" s="184"/>
      <c r="L41" s="184"/>
      <c r="M41" s="184"/>
      <c r="N41" s="184"/>
    </row>
    <row r="42" spans="2:15" s="147" customFormat="1" ht="33.75" customHeight="1" x14ac:dyDescent="0.25">
      <c r="B42" s="203" t="s">
        <v>91</v>
      </c>
      <c r="C42" s="203"/>
      <c r="D42" s="203"/>
      <c r="E42" s="203"/>
      <c r="F42" s="203"/>
      <c r="G42" s="203"/>
      <c r="H42" s="203"/>
      <c r="I42" s="203"/>
      <c r="J42" s="203"/>
      <c r="K42" s="203"/>
      <c r="L42" s="203"/>
      <c r="M42" s="203"/>
      <c r="N42" s="203"/>
    </row>
    <row r="43" spans="2:15" s="147" customFormat="1" ht="12.75" customHeight="1" x14ac:dyDescent="0.25">
      <c r="B43" s="183"/>
      <c r="C43" s="183"/>
      <c r="D43" s="183"/>
      <c r="E43" s="183"/>
      <c r="F43" s="183"/>
      <c r="G43" s="183"/>
      <c r="H43" s="183"/>
      <c r="I43" s="183"/>
      <c r="J43" s="183"/>
      <c r="K43" s="183"/>
      <c r="L43" s="183"/>
      <c r="M43" s="183"/>
      <c r="N43" s="183"/>
    </row>
    <row r="44" spans="2:15" s="147" customFormat="1" ht="22.5" customHeight="1" x14ac:dyDescent="0.25">
      <c r="B44" s="203" t="s">
        <v>92</v>
      </c>
      <c r="C44" s="203"/>
      <c r="D44" s="203"/>
      <c r="E44" s="203"/>
      <c r="F44" s="203"/>
      <c r="G44" s="203"/>
      <c r="H44" s="203"/>
      <c r="I44" s="203"/>
      <c r="J44" s="203"/>
      <c r="K44" s="203"/>
      <c r="L44" s="203"/>
      <c r="M44" s="203"/>
      <c r="N44" s="203"/>
    </row>
    <row r="45" spans="2:15" s="147" customFormat="1" ht="12.75" customHeight="1" x14ac:dyDescent="0.25">
      <c r="B45" s="183"/>
      <c r="C45" s="183"/>
      <c r="D45" s="183"/>
      <c r="E45" s="183"/>
      <c r="F45" s="183"/>
      <c r="G45" s="183"/>
      <c r="H45" s="183"/>
      <c r="I45" s="183"/>
      <c r="J45" s="183"/>
      <c r="K45" s="183"/>
      <c r="L45" s="183"/>
      <c r="M45" s="183"/>
      <c r="N45" s="183"/>
    </row>
    <row r="46" spans="2:15" s="147" customFormat="1" ht="33.75" customHeight="1" x14ac:dyDescent="0.25">
      <c r="B46" s="203" t="s">
        <v>93</v>
      </c>
      <c r="C46" s="203"/>
      <c r="D46" s="203"/>
      <c r="E46" s="203"/>
      <c r="F46" s="203"/>
      <c r="G46" s="203"/>
      <c r="H46" s="203"/>
      <c r="I46" s="203"/>
      <c r="J46" s="203"/>
      <c r="K46" s="203"/>
      <c r="L46" s="203"/>
      <c r="M46" s="203"/>
      <c r="N46" s="203"/>
    </row>
    <row r="47" spans="2:15" s="147" customFormat="1" ht="12.75" customHeight="1" x14ac:dyDescent="0.25">
      <c r="B47" s="183"/>
      <c r="C47" s="183"/>
      <c r="D47" s="183"/>
      <c r="E47" s="183"/>
      <c r="F47" s="183"/>
      <c r="G47" s="183"/>
      <c r="H47" s="183"/>
      <c r="I47" s="183"/>
      <c r="J47" s="183"/>
      <c r="K47" s="183"/>
      <c r="L47" s="183"/>
      <c r="M47" s="183"/>
      <c r="N47" s="183"/>
    </row>
    <row r="48" spans="2:15" s="147" customFormat="1" ht="23.25" customHeight="1" x14ac:dyDescent="0.25">
      <c r="B48" s="203" t="s">
        <v>137</v>
      </c>
      <c r="C48" s="203"/>
      <c r="D48" s="203"/>
      <c r="E48" s="203"/>
      <c r="F48" s="203"/>
      <c r="G48" s="203"/>
      <c r="H48" s="203"/>
      <c r="I48" s="203"/>
      <c r="J48" s="203"/>
      <c r="K48" s="203"/>
      <c r="L48" s="203"/>
      <c r="M48" s="203"/>
      <c r="N48" s="203"/>
    </row>
    <row r="49" spans="2:14" s="147" customFormat="1" x14ac:dyDescent="0.25">
      <c r="B49" s="146"/>
      <c r="C49" s="146"/>
      <c r="D49" s="146"/>
      <c r="E49" s="146"/>
      <c r="F49" s="146"/>
      <c r="G49" s="146"/>
      <c r="H49" s="146"/>
      <c r="I49" s="146"/>
      <c r="J49" s="146"/>
      <c r="K49" s="146"/>
      <c r="L49" s="146"/>
      <c r="M49" s="146"/>
      <c r="N49" s="146"/>
    </row>
    <row r="50" spans="2:14" s="147" customFormat="1" x14ac:dyDescent="0.25">
      <c r="B50" s="185" t="s">
        <v>147</v>
      </c>
      <c r="C50" s="146"/>
      <c r="D50" s="146"/>
      <c r="E50" s="146"/>
      <c r="F50" s="146"/>
      <c r="G50" s="146"/>
      <c r="H50" s="146"/>
      <c r="I50" s="146"/>
      <c r="J50" s="146"/>
      <c r="K50" s="146"/>
      <c r="L50" s="146"/>
      <c r="M50" s="146"/>
      <c r="N50" s="146"/>
    </row>
  </sheetData>
  <sheetProtection algorithmName="SHA-512" hashValue="R96t6cwaAKg/RVMFv36VJyqx1rCy+5foYbHvWJZ1BpmsEcF5B5FB5ly9dx6IS1c5mrqlNxGfagxq1cL/GyMEuQ==" saltValue="5ypASQiXUMdrkqBhzd42Dg==" spinCount="100000" sheet="1" objects="1" scenarios="1"/>
  <mergeCells count="10">
    <mergeCell ref="B1:N3"/>
    <mergeCell ref="O1:O4"/>
    <mergeCell ref="M6:O6"/>
    <mergeCell ref="B48:N48"/>
    <mergeCell ref="B38:N38"/>
    <mergeCell ref="B40:N40"/>
    <mergeCell ref="B42:N42"/>
    <mergeCell ref="B44:N44"/>
    <mergeCell ref="B46:N46"/>
    <mergeCell ref="B4:N5"/>
  </mergeCells>
  <hyperlinks>
    <hyperlink ref="O1" location="'List of Tables &amp; Charts'!A1" display="return to List of Tables &amp; Charts"/>
    <hyperlink ref="M6" location="'Chart 1b DATA (final diag)'!A1" display="view Chart 1b data"/>
    <hyperlink ref="M6:O6" location="'Chart 2.1 DATA'!A1" display="view Chart 2.1 data"/>
  </hyperlinks>
  <pageMargins left="0.70866141732283472" right="0.70866141732283472" top="0.74803149606299213" bottom="0.74803149606299213" header="0.31496062992125984" footer="0.31496062992125984"/>
  <pageSetup paperSize="9" scale="65" orientation="landscape" r:id="rId1"/>
  <headerFooter>
    <oddFooter>&amp;L&amp;8Scottish Stroke Improvement Programme 2019 Report&amp;R&amp;8© NHS National Services Scotland/Crown Copyright</oddFooter>
  </headerFooter>
  <rowBreaks count="1" manualBreakCount="1">
    <brk id="3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21"/>
  <sheetViews>
    <sheetView workbookViewId="0">
      <selection sqref="A1:A2"/>
    </sheetView>
  </sheetViews>
  <sheetFormatPr defaultColWidth="9.1796875" defaultRowHeight="10" x14ac:dyDescent="0.2"/>
  <cols>
    <col min="1" max="1" width="19" style="11" bestFit="1" customWidth="1"/>
    <col min="2" max="8" width="9.1796875" style="11"/>
    <col min="9" max="14" width="9.7265625" style="11" customWidth="1"/>
    <col min="15" max="15" width="19" style="11" bestFit="1" customWidth="1"/>
    <col min="16" max="16" width="45.7265625" style="11" customWidth="1"/>
    <col min="17" max="20" width="11.7265625" style="34" customWidth="1"/>
    <col min="21" max="16384" width="9.1796875" style="11"/>
  </cols>
  <sheetData>
    <row r="1" spans="1:27" ht="30" customHeight="1" x14ac:dyDescent="0.2">
      <c r="A1" s="206" t="s">
        <v>2</v>
      </c>
      <c r="B1" s="208" t="s">
        <v>165</v>
      </c>
      <c r="C1" s="209"/>
      <c r="D1" s="209"/>
      <c r="E1" s="209"/>
      <c r="F1" s="209"/>
      <c r="G1" s="209"/>
      <c r="H1" s="209"/>
      <c r="I1" s="15"/>
      <c r="J1" s="16"/>
      <c r="K1" s="16"/>
      <c r="L1" s="16"/>
      <c r="M1" s="16"/>
      <c r="N1" s="16"/>
      <c r="O1" s="210" t="s">
        <v>3</v>
      </c>
      <c r="P1" s="211"/>
      <c r="Q1" s="210">
        <v>2017</v>
      </c>
      <c r="R1" s="210"/>
      <c r="S1" s="210">
        <v>2018</v>
      </c>
      <c r="T1" s="210"/>
    </row>
    <row r="2" spans="1:27" ht="23.25" customHeight="1" x14ac:dyDescent="0.2">
      <c r="A2" s="207"/>
      <c r="B2" s="17" t="s">
        <v>139</v>
      </c>
      <c r="C2" s="17" t="s">
        <v>164</v>
      </c>
      <c r="D2" s="156" t="s">
        <v>136</v>
      </c>
      <c r="E2" s="212" t="s">
        <v>141</v>
      </c>
      <c r="F2" s="212"/>
      <c r="G2" s="212" t="s">
        <v>163</v>
      </c>
      <c r="H2" s="213"/>
      <c r="I2" s="18" t="s">
        <v>140</v>
      </c>
      <c r="J2" s="19" t="s">
        <v>162</v>
      </c>
      <c r="K2" s="20" t="s">
        <v>5</v>
      </c>
      <c r="L2" s="21" t="s">
        <v>1</v>
      </c>
      <c r="M2" s="21" t="s">
        <v>0</v>
      </c>
      <c r="N2" s="22" t="s">
        <v>6</v>
      </c>
      <c r="O2" s="23" t="s">
        <v>7</v>
      </c>
      <c r="P2" s="24" t="s">
        <v>8</v>
      </c>
      <c r="Q2" s="24" t="s">
        <v>9</v>
      </c>
      <c r="R2" s="24" t="s">
        <v>10</v>
      </c>
      <c r="S2" s="24" t="s">
        <v>9</v>
      </c>
      <c r="T2" s="24" t="s">
        <v>10</v>
      </c>
      <c r="U2" s="175" t="s">
        <v>166</v>
      </c>
    </row>
    <row r="3" spans="1:27" x14ac:dyDescent="0.2">
      <c r="A3" s="25" t="s">
        <v>70</v>
      </c>
      <c r="B3" s="26">
        <f t="shared" ref="B3" si="0">Q3/R3*100</f>
        <v>65.165702261967382</v>
      </c>
      <c r="C3" s="26">
        <f t="shared" ref="C3" si="1">S3/T3*100</f>
        <v>68.132780082987551</v>
      </c>
      <c r="D3" s="26">
        <v>80</v>
      </c>
      <c r="E3" s="3">
        <f t="shared" ref="E3" si="2">SUM(1*MID(I3,1,FIND(" - ",I3)-1))</f>
        <v>64</v>
      </c>
      <c r="F3" s="27">
        <f t="shared" ref="F3" si="3">SUM(1*MID(I3,FIND(" - ",I3)+2,LEN(I3)))</f>
        <v>66</v>
      </c>
      <c r="G3" s="27">
        <f t="shared" ref="G3" si="4">SUM(1*MID(J3,1,FIND(" - ",J3)-1))</f>
        <v>67</v>
      </c>
      <c r="H3" s="27">
        <f t="shared" ref="H3" si="5">SUM(1*MID(J3,FIND(" - ",J3)+2,LEN(J3)))</f>
        <v>69</v>
      </c>
      <c r="I3" s="28" t="str">
        <f t="shared" ref="I3" si="6">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64 - 66</v>
      </c>
      <c r="J3" s="29" t="str">
        <f t="shared" ref="J3" si="7">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67 - 69</v>
      </c>
      <c r="K3" s="30">
        <f t="shared" ref="K3" si="8">C3-B3</f>
        <v>2.9670778210201689</v>
      </c>
      <c r="L3" s="31">
        <f t="shared" ref="L3" si="9">((S3/T3)-(Q3/R3))-(NORMSINV(1-(0.05/COUNTA($O$3:$O$34)))*(SQRT((((Q3/R3)*(1-(Q3/R3)))/R3)+(((S3/T3)*(1-(S3/T3)))/T3))))</f>
        <v>1.1189133382630639E-2</v>
      </c>
      <c r="M3" s="31">
        <f t="shared" ref="M3" si="10">((S3/T3)-(Q3/R3))+(NORMSINV(1-(0.05/COUNTA($O$3:$O$34)))*(SQRT((((Q3/R3)*(1-(Q3/R3)))/R3)+(((S3/T3)*(1-(S3/T3)))/T3))))</f>
        <v>4.8152423037772757E-2</v>
      </c>
      <c r="N3" s="32">
        <f t="shared" ref="N3" si="11">IF(ISERR(IF(AND(((S3/T3)-(Q3/R3))-(NORMSINV(1-(0.05/COUNTA($P$3:$P$17)))*(SQRT((((Q3/R3)*(1-(Q3/R3)))/R3)+(((S3/T3)*(1-(S3/T3)))/T3))))&gt;0,((S3/T3)-(Q3/R3))+(NORMSINV(1-(0.05/COUNTA($P$3:$P$17)))*(SQRT((((Q3/R3)*(1-(Q3/R3)))/R3)+(((S3/T3)*(1-(S3/T3)))/T3))))&gt;0),1,IF(AND(((S3/T3)-(Q3/R3))-(NORMSINV(1-(0.05/COUNTA($P$3:$P$17)))*(SQRT((((Q3/R3)*(1-(Q3/R3)))/R3)+(((S3/T3)*(1-(S3/T3)))/T3))))&lt;0,((S3/T3)-(Q3/R3))+(NORMSINV(1-(0.05/COUNTA($P$3:$P$17)))*(SQRT((((Q3/R3)*(1-(Q3/R3)))/R3)+(((S3/T3)*(1-(S3/T3)))/T3))))&lt;0),-1,0))),"",IF(AND(((S3/T3)-(Q3/R3))-(NORMSINV(1-(0.05/COUNTA($P$3:$P$17)))*(SQRT((((Q3/R3)*(1-(Q3/R3)))/R3)+(((S3/T3)*(1-(S3/T3)))/T3))))&gt;0,((S3/T3)-(Q3/R3))+(NORMSINV(1-(0.05/COUNTA($P$3:$P$17)))*(SQRT((((Q3/R3)*(1-(Q3/R3)))/R3)+(((S3/T3)*(1-(S3/T3)))/T3))))&gt;0),1,IF(AND(((S3/T3)-(Q3/R3))-(NORMSINV(1-(0.05/COUNTA($P$3:$P$17)))*(SQRT((((Q3/R3)*(1-(Q3/R3)))/R3)+(((S3/T3)*(1-(S3/T3)))/T3))))&lt;0,((S3/T3)-(Q3/R3))+(NORMSINV(1-(0.05/COUNTA($P$3:$P$17)))*(SQRT((((Q3/R3)*(1-(Q3/R3)))/R3)+(((S3/T3)*(1-(S3/T3)))/T3))))&lt;0),-1,0)))</f>
        <v>1</v>
      </c>
      <c r="O3" s="25" t="s">
        <v>70</v>
      </c>
      <c r="P3" s="25" t="s">
        <v>87</v>
      </c>
      <c r="Q3" s="46">
        <f>SUM(Q4:Q17)</f>
        <v>6194</v>
      </c>
      <c r="R3" s="46">
        <f t="shared" ref="R3:T3" si="12">SUM(R4:R17)</f>
        <v>9505</v>
      </c>
      <c r="S3" s="46">
        <f t="shared" si="12"/>
        <v>6568</v>
      </c>
      <c r="T3" s="46">
        <f t="shared" si="12"/>
        <v>9640</v>
      </c>
      <c r="U3" s="175">
        <v>0</v>
      </c>
      <c r="Y3" s="138"/>
      <c r="Z3" s="138"/>
      <c r="AA3" s="123"/>
    </row>
    <row r="4" spans="1:27" x14ac:dyDescent="0.2">
      <c r="A4" s="25" t="str">
        <f t="shared" ref="A4:A17" si="13">IF(OR(P4="Western Isles",P4="Dumfries &amp; Galloway",P4="Shetland",P4="Highland",P4="Orkney"),CONCATENATE(P4,"*"),P4)</f>
        <v>Ayrshire &amp; Arran</v>
      </c>
      <c r="B4" s="26">
        <f t="shared" ref="B4:B17" si="14">Q4/R4*100</f>
        <v>77.79069767441861</v>
      </c>
      <c r="C4" s="26">
        <f t="shared" ref="C4:C17" si="15">S4/T4*100</f>
        <v>79.496402877697847</v>
      </c>
      <c r="D4" s="27">
        <v>80</v>
      </c>
      <c r="E4" s="27">
        <f t="shared" ref="E4:E17" si="16">SUM(1*MID(I4,1,FIND(" - ",I4)-1))</f>
        <v>75</v>
      </c>
      <c r="F4" s="27">
        <f t="shared" ref="F4:F17" si="17">SUM(1*MID(I4,FIND(" - ",I4)+2,LEN(I4)))</f>
        <v>80</v>
      </c>
      <c r="G4" s="27">
        <f t="shared" ref="G4:G17" si="18">SUM(1*MID(J4,1,FIND(" - ",J4)-1))</f>
        <v>77</v>
      </c>
      <c r="H4" s="27">
        <f t="shared" ref="H4:H17" si="19">SUM(1*MID(J4,FIND(" - ",J4)+2,LEN(J4)))</f>
        <v>82</v>
      </c>
      <c r="I4" s="33" t="str">
        <f t="shared" ref="I4:I17"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75 - 80</v>
      </c>
      <c r="J4" s="29" t="str">
        <f t="shared" ref="J4:J17"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77 - 82</v>
      </c>
      <c r="K4" s="30">
        <f t="shared" ref="K4:K17" si="22">C4-B4</f>
        <v>1.705705203279237</v>
      </c>
      <c r="L4" s="31">
        <f t="shared" ref="L4:L17" si="23">((S4/T4)-(Q4/R4))-(NORMSINV(1-(0.05/COUNTA($O$3:$O$34)))*(SQRT((((Q4/R4)*(1-(Q4/R4)))/R4)+(((S4/T4)*(1-(S4/T4)))/T4))))</f>
        <v>-3.695461251343124E-2</v>
      </c>
      <c r="M4" s="31">
        <f t="shared" ref="M4:M17" si="24">((S4/T4)-(Q4/R4))+(NORMSINV(1-(0.05/COUNTA($O$3:$O$34)))*(SQRT((((Q4/R4)*(1-(Q4/R4)))/R4)+(((S4/T4)*(1-(S4/T4)))/T4))))</f>
        <v>7.1068716579016034E-2</v>
      </c>
      <c r="N4" s="32">
        <f t="shared" ref="N4:N17" si="25">IF(ISERR(IF(AND(((S4/T4)-(Q4/R4))-(NORMSINV(1-(0.05/COUNTA($P$3:$P$17)))*(SQRT((((Q4/R4)*(1-(Q4/R4)))/R4)+(((S4/T4)*(1-(S4/T4)))/T4))))&gt;0,((S4/T4)-(Q4/R4))+(NORMSINV(1-(0.05/COUNTA($P$3:$P$17)))*(SQRT((((Q4/R4)*(1-(Q4/R4)))/R4)+(((S4/T4)*(1-(S4/T4)))/T4))))&gt;0),1,IF(AND(((S4/T4)-(Q4/R4))-(NORMSINV(1-(0.05/COUNTA($P$3:$P$17)))*(SQRT((((Q4/R4)*(1-(Q4/R4)))/R4)+(((S4/T4)*(1-(S4/T4)))/T4))))&lt;0,((S4/T4)-(Q4/R4))+(NORMSINV(1-(0.05/COUNTA($P$3:$P$17)))*(SQRT((((Q4/R4)*(1-(Q4/R4)))/R4)+(((S4/T4)*(1-(S4/T4)))/T4))))&lt;0),-1,0))),"",IF(AND(((S4/T4)-(Q4/R4))-(NORMSINV(1-(0.05/COUNTA($P$3:$P$17)))*(SQRT((((Q4/R4)*(1-(Q4/R4)))/R4)+(((S4/T4)*(1-(S4/T4)))/T4))))&gt;0,((S4/T4)-(Q4/R4))+(NORMSINV(1-(0.05/COUNTA($P$3:$P$17)))*(SQRT((((Q4/R4)*(1-(Q4/R4)))/R4)+(((S4/T4)*(1-(S4/T4)))/T4))))&gt;0),1,IF(AND(((S4/T4)-(Q4/R4))-(NORMSINV(1-(0.05/COUNTA($P$3:$P$17)))*(SQRT((((Q4/R4)*(1-(Q4/R4)))/R4)+(((S4/T4)*(1-(S4/T4)))/T4))))&lt;0,((S4/T4)-(Q4/R4))+(NORMSINV(1-(0.05/COUNTA($P$3:$P$17)))*(SQRT((((Q4/R4)*(1-(Q4/R4)))/R4)+(((S4/T4)*(1-(S4/T4)))/T4))))&lt;0),-1,0)))</f>
        <v>0</v>
      </c>
      <c r="O4" s="25" t="s">
        <v>16</v>
      </c>
      <c r="P4" s="25" t="s">
        <v>16</v>
      </c>
      <c r="Q4" s="46">
        <v>669</v>
      </c>
      <c r="R4" s="46">
        <v>860</v>
      </c>
      <c r="S4" s="46">
        <v>663</v>
      </c>
      <c r="T4" s="46">
        <v>834</v>
      </c>
      <c r="U4" s="175">
        <f t="shared" ref="U4:U17" si="26">RANK(C4,$C$4:$C$17)</f>
        <v>1</v>
      </c>
      <c r="Y4" s="138"/>
      <c r="Z4" s="138"/>
      <c r="AA4" s="123"/>
    </row>
    <row r="5" spans="1:27" x14ac:dyDescent="0.2">
      <c r="A5" s="25" t="str">
        <f t="shared" si="13"/>
        <v>Western Isles*</v>
      </c>
      <c r="B5" s="26">
        <f t="shared" si="14"/>
        <v>57.777777777777771</v>
      </c>
      <c r="C5" s="26">
        <f t="shared" si="15"/>
        <v>74.358974358974365</v>
      </c>
      <c r="D5" s="27">
        <v>80</v>
      </c>
      <c r="E5" s="27">
        <f t="shared" si="16"/>
        <v>43</v>
      </c>
      <c r="F5" s="27">
        <f t="shared" si="17"/>
        <v>71</v>
      </c>
      <c r="G5" s="27">
        <f t="shared" si="18"/>
        <v>59</v>
      </c>
      <c r="H5" s="27">
        <f t="shared" si="19"/>
        <v>85</v>
      </c>
      <c r="I5" s="33" t="str">
        <f t="shared" si="20"/>
        <v>43 - 71</v>
      </c>
      <c r="J5" s="29" t="str">
        <f t="shared" si="21"/>
        <v>59 - 85</v>
      </c>
      <c r="K5" s="30">
        <f t="shared" si="22"/>
        <v>16.581196581196593</v>
      </c>
      <c r="L5" s="31">
        <f t="shared" si="23"/>
        <v>-0.10966564088487724</v>
      </c>
      <c r="M5" s="31">
        <f t="shared" si="24"/>
        <v>0.44128957250880901</v>
      </c>
      <c r="N5" s="32">
        <f t="shared" si="25"/>
        <v>0</v>
      </c>
      <c r="O5" s="25" t="s">
        <v>20</v>
      </c>
      <c r="P5" s="25" t="s">
        <v>20</v>
      </c>
      <c r="Q5" s="46">
        <v>26</v>
      </c>
      <c r="R5" s="46">
        <v>45</v>
      </c>
      <c r="S5" s="46">
        <v>29</v>
      </c>
      <c r="T5" s="46">
        <v>39</v>
      </c>
      <c r="U5" s="175">
        <f t="shared" si="26"/>
        <v>2</v>
      </c>
      <c r="Y5" s="138"/>
      <c r="Z5" s="138"/>
      <c r="AA5" s="123"/>
    </row>
    <row r="6" spans="1:27" x14ac:dyDescent="0.2">
      <c r="A6" s="25" t="str">
        <f t="shared" si="13"/>
        <v>Grampian</v>
      </c>
      <c r="B6" s="26">
        <f t="shared" si="14"/>
        <v>69.478908188585606</v>
      </c>
      <c r="C6" s="26">
        <f t="shared" si="15"/>
        <v>73.389021479713605</v>
      </c>
      <c r="D6" s="27">
        <v>80</v>
      </c>
      <c r="E6" s="27">
        <f t="shared" si="16"/>
        <v>66</v>
      </c>
      <c r="F6" s="27">
        <f t="shared" si="17"/>
        <v>73</v>
      </c>
      <c r="G6" s="27">
        <f t="shared" si="18"/>
        <v>70</v>
      </c>
      <c r="H6" s="27">
        <f t="shared" si="19"/>
        <v>76</v>
      </c>
      <c r="I6" s="33" t="str">
        <f t="shared" si="20"/>
        <v>66 - 73</v>
      </c>
      <c r="J6" s="29" t="str">
        <f t="shared" si="21"/>
        <v>70 - 76</v>
      </c>
      <c r="K6" s="30">
        <f t="shared" si="22"/>
        <v>3.910113291127999</v>
      </c>
      <c r="L6" s="31">
        <f t="shared" si="23"/>
        <v>-2.1330393885254574E-2</v>
      </c>
      <c r="M6" s="31">
        <f t="shared" si="24"/>
        <v>9.9532659707814414E-2</v>
      </c>
      <c r="N6" s="32">
        <f t="shared" si="25"/>
        <v>0</v>
      </c>
      <c r="O6" s="25" t="s">
        <v>17</v>
      </c>
      <c r="P6" s="25" t="s">
        <v>17</v>
      </c>
      <c r="Q6" s="46">
        <v>560</v>
      </c>
      <c r="R6" s="46">
        <v>806</v>
      </c>
      <c r="S6" s="46">
        <v>615</v>
      </c>
      <c r="T6" s="46">
        <v>838</v>
      </c>
      <c r="U6" s="175">
        <f t="shared" si="26"/>
        <v>3</v>
      </c>
      <c r="Y6" s="138"/>
      <c r="Z6" s="138"/>
      <c r="AA6" s="123"/>
    </row>
    <row r="7" spans="1:27" x14ac:dyDescent="0.2">
      <c r="A7" s="25" t="str">
        <f t="shared" si="13"/>
        <v>Lanarkshire</v>
      </c>
      <c r="B7" s="26">
        <f t="shared" si="14"/>
        <v>65.968063872255485</v>
      </c>
      <c r="C7" s="26">
        <f t="shared" si="15"/>
        <v>71.584158415841586</v>
      </c>
      <c r="D7" s="27">
        <v>80</v>
      </c>
      <c r="E7" s="27">
        <f t="shared" si="16"/>
        <v>63</v>
      </c>
      <c r="F7" s="27">
        <f t="shared" si="17"/>
        <v>69</v>
      </c>
      <c r="G7" s="27">
        <f t="shared" si="18"/>
        <v>69</v>
      </c>
      <c r="H7" s="27">
        <f t="shared" si="19"/>
        <v>74</v>
      </c>
      <c r="I7" s="33" t="str">
        <f t="shared" si="20"/>
        <v>63 - 69</v>
      </c>
      <c r="J7" s="29" t="str">
        <f t="shared" si="21"/>
        <v>69 - 74</v>
      </c>
      <c r="K7" s="30">
        <f t="shared" si="22"/>
        <v>5.6160945435861009</v>
      </c>
      <c r="L7" s="31">
        <f t="shared" si="23"/>
        <v>2.0018659821359475E-4</v>
      </c>
      <c r="M7" s="31">
        <f t="shared" si="24"/>
        <v>0.11212170427350825</v>
      </c>
      <c r="N7" s="32">
        <f t="shared" si="25"/>
        <v>1</v>
      </c>
      <c r="O7" s="25" t="s">
        <v>12</v>
      </c>
      <c r="P7" s="25" t="s">
        <v>12</v>
      </c>
      <c r="Q7" s="46">
        <v>661</v>
      </c>
      <c r="R7" s="46">
        <v>1002</v>
      </c>
      <c r="S7" s="46">
        <v>723</v>
      </c>
      <c r="T7" s="46">
        <v>1010</v>
      </c>
      <c r="U7" s="175">
        <f t="shared" si="26"/>
        <v>4</v>
      </c>
      <c r="Y7" s="138"/>
      <c r="Z7" s="138"/>
      <c r="AA7" s="123"/>
    </row>
    <row r="8" spans="1:27" x14ac:dyDescent="0.2">
      <c r="A8" s="25" t="str">
        <f t="shared" si="13"/>
        <v>Orkney*</v>
      </c>
      <c r="B8" s="26">
        <f t="shared" si="14"/>
        <v>69.696969696969703</v>
      </c>
      <c r="C8" s="26">
        <f t="shared" si="15"/>
        <v>70.588235294117652</v>
      </c>
      <c r="D8" s="27">
        <v>80</v>
      </c>
      <c r="E8" s="27">
        <f t="shared" si="16"/>
        <v>53</v>
      </c>
      <c r="F8" s="27">
        <f t="shared" si="17"/>
        <v>83</v>
      </c>
      <c r="G8" s="27">
        <f t="shared" si="18"/>
        <v>54</v>
      </c>
      <c r="H8" s="27">
        <f t="shared" si="19"/>
        <v>83</v>
      </c>
      <c r="I8" s="33" t="str">
        <f t="shared" si="20"/>
        <v>53 - 83</v>
      </c>
      <c r="J8" s="29" t="str">
        <f t="shared" si="21"/>
        <v>54 - 83</v>
      </c>
      <c r="K8" s="30">
        <f t="shared" si="22"/>
        <v>0.89126559714794951</v>
      </c>
      <c r="L8" s="31">
        <f t="shared" si="23"/>
        <v>-0.29449265380169498</v>
      </c>
      <c r="M8" s="31">
        <f t="shared" si="24"/>
        <v>0.31231796574465398</v>
      </c>
      <c r="N8" s="32">
        <f t="shared" si="25"/>
        <v>0</v>
      </c>
      <c r="O8" s="25" t="s">
        <v>24</v>
      </c>
      <c r="P8" s="25" t="s">
        <v>24</v>
      </c>
      <c r="Q8" s="46">
        <v>23</v>
      </c>
      <c r="R8" s="46">
        <v>33</v>
      </c>
      <c r="S8" s="46">
        <v>24</v>
      </c>
      <c r="T8" s="46">
        <v>34</v>
      </c>
      <c r="U8" s="175">
        <f t="shared" si="26"/>
        <v>5</v>
      </c>
      <c r="Y8" s="138"/>
      <c r="Z8" s="138"/>
      <c r="AA8" s="123"/>
    </row>
    <row r="9" spans="1:27" x14ac:dyDescent="0.2">
      <c r="A9" s="25" t="str">
        <f t="shared" si="13"/>
        <v>Borders</v>
      </c>
      <c r="B9" s="26">
        <f t="shared" si="14"/>
        <v>68.108108108108112</v>
      </c>
      <c r="C9" s="26">
        <f t="shared" si="15"/>
        <v>69.473684210526315</v>
      </c>
      <c r="D9" s="27">
        <v>80</v>
      </c>
      <c r="E9" s="27">
        <f t="shared" si="16"/>
        <v>61</v>
      </c>
      <c r="F9" s="27">
        <f t="shared" si="17"/>
        <v>74</v>
      </c>
      <c r="G9" s="27">
        <f t="shared" si="18"/>
        <v>63</v>
      </c>
      <c r="H9" s="27">
        <f t="shared" si="19"/>
        <v>76</v>
      </c>
      <c r="I9" s="33" t="str">
        <f t="shared" si="20"/>
        <v>61 - 74</v>
      </c>
      <c r="J9" s="29" t="str">
        <f t="shared" si="21"/>
        <v>63 - 76</v>
      </c>
      <c r="K9" s="30">
        <f t="shared" si="22"/>
        <v>1.3655761024182027</v>
      </c>
      <c r="L9" s="31">
        <f t="shared" si="23"/>
        <v>-0.11618308693016338</v>
      </c>
      <c r="M9" s="31">
        <f t="shared" si="24"/>
        <v>0.14349460897852756</v>
      </c>
      <c r="N9" s="32">
        <f t="shared" si="25"/>
        <v>0</v>
      </c>
      <c r="O9" s="25" t="s">
        <v>11</v>
      </c>
      <c r="P9" s="25" t="s">
        <v>11</v>
      </c>
      <c r="Q9" s="46">
        <v>126</v>
      </c>
      <c r="R9" s="46">
        <v>185</v>
      </c>
      <c r="S9" s="46">
        <v>132</v>
      </c>
      <c r="T9" s="46">
        <v>190</v>
      </c>
      <c r="U9" s="175">
        <f t="shared" si="26"/>
        <v>6</v>
      </c>
      <c r="Y9" s="138"/>
      <c r="Z9" s="138"/>
      <c r="AA9" s="123"/>
    </row>
    <row r="10" spans="1:27" x14ac:dyDescent="0.2">
      <c r="A10" s="25" t="str">
        <f t="shared" si="13"/>
        <v>Fife</v>
      </c>
      <c r="B10" s="26">
        <f t="shared" si="14"/>
        <v>75.162337662337663</v>
      </c>
      <c r="C10" s="26">
        <f t="shared" si="15"/>
        <v>69.25</v>
      </c>
      <c r="D10" s="27">
        <v>80</v>
      </c>
      <c r="E10" s="27">
        <f t="shared" si="16"/>
        <v>72</v>
      </c>
      <c r="F10" s="27">
        <f t="shared" si="17"/>
        <v>78</v>
      </c>
      <c r="G10" s="27">
        <f t="shared" si="18"/>
        <v>66</v>
      </c>
      <c r="H10" s="27">
        <f t="shared" si="19"/>
        <v>72</v>
      </c>
      <c r="I10" s="33" t="str">
        <f t="shared" si="20"/>
        <v>72 - 78</v>
      </c>
      <c r="J10" s="29" t="str">
        <f t="shared" si="21"/>
        <v>66 - 72</v>
      </c>
      <c r="K10" s="30">
        <f t="shared" si="22"/>
        <v>-5.9123376623376629</v>
      </c>
      <c r="L10" s="31">
        <f t="shared" si="23"/>
        <v>-0.12385345447134424</v>
      </c>
      <c r="M10" s="31">
        <f t="shared" si="24"/>
        <v>5.6067012245909764E-3</v>
      </c>
      <c r="N10" s="32">
        <f t="shared" si="25"/>
        <v>0</v>
      </c>
      <c r="O10" s="25" t="s">
        <v>13</v>
      </c>
      <c r="P10" s="25" t="s">
        <v>13</v>
      </c>
      <c r="Q10" s="46">
        <v>463</v>
      </c>
      <c r="R10" s="46">
        <v>616</v>
      </c>
      <c r="S10" s="46">
        <v>554</v>
      </c>
      <c r="T10" s="46">
        <v>800</v>
      </c>
      <c r="U10" s="175">
        <f t="shared" si="26"/>
        <v>7</v>
      </c>
      <c r="Y10" s="138"/>
      <c r="Z10" s="138"/>
      <c r="AA10" s="123"/>
    </row>
    <row r="11" spans="1:27" x14ac:dyDescent="0.2">
      <c r="A11" s="25" t="str">
        <f t="shared" si="13"/>
        <v>Tayside</v>
      </c>
      <c r="B11" s="26">
        <f t="shared" si="14"/>
        <v>54.353932584269657</v>
      </c>
      <c r="C11" s="26">
        <f t="shared" si="15"/>
        <v>67.852604828462518</v>
      </c>
      <c r="D11" s="27">
        <v>80</v>
      </c>
      <c r="E11" s="27">
        <f t="shared" si="16"/>
        <v>51</v>
      </c>
      <c r="F11" s="27">
        <f t="shared" si="17"/>
        <v>58</v>
      </c>
      <c r="G11" s="27">
        <f t="shared" si="18"/>
        <v>65</v>
      </c>
      <c r="H11" s="27">
        <f t="shared" si="19"/>
        <v>71</v>
      </c>
      <c r="I11" s="33" t="str">
        <f t="shared" si="20"/>
        <v>51 - 58</v>
      </c>
      <c r="J11" s="29" t="str">
        <f t="shared" si="21"/>
        <v>65 - 71</v>
      </c>
      <c r="K11" s="30">
        <f t="shared" si="22"/>
        <v>13.498672244192861</v>
      </c>
      <c r="L11" s="31">
        <f t="shared" si="23"/>
        <v>6.7126486981031561E-2</v>
      </c>
      <c r="M11" s="31">
        <f t="shared" si="24"/>
        <v>0.20284695790282553</v>
      </c>
      <c r="N11" s="32">
        <f t="shared" si="25"/>
        <v>1</v>
      </c>
      <c r="O11" s="25" t="s">
        <v>15</v>
      </c>
      <c r="P11" s="25" t="s">
        <v>15</v>
      </c>
      <c r="Q11" s="46">
        <v>387</v>
      </c>
      <c r="R11" s="46">
        <v>712</v>
      </c>
      <c r="S11" s="46">
        <v>534</v>
      </c>
      <c r="T11" s="46">
        <v>787</v>
      </c>
      <c r="U11" s="175">
        <f t="shared" si="26"/>
        <v>8</v>
      </c>
      <c r="Y11" s="138"/>
      <c r="Z11" s="138"/>
      <c r="AA11" s="123"/>
    </row>
    <row r="12" spans="1:27" x14ac:dyDescent="0.2">
      <c r="A12" s="25" t="str">
        <f t="shared" si="13"/>
        <v>Greater Glasgow &amp; Clyde</v>
      </c>
      <c r="B12" s="26">
        <f t="shared" si="14"/>
        <v>64.509564509564512</v>
      </c>
      <c r="C12" s="26">
        <f t="shared" si="15"/>
        <v>67.740585774058587</v>
      </c>
      <c r="D12" s="27">
        <v>80</v>
      </c>
      <c r="E12" s="27">
        <f t="shared" si="16"/>
        <v>63</v>
      </c>
      <c r="F12" s="27">
        <f t="shared" si="17"/>
        <v>66</v>
      </c>
      <c r="G12" s="27">
        <f t="shared" si="18"/>
        <v>66</v>
      </c>
      <c r="H12" s="27">
        <f t="shared" si="19"/>
        <v>70</v>
      </c>
      <c r="I12" s="33" t="str">
        <f t="shared" si="20"/>
        <v>63 - 66</v>
      </c>
      <c r="J12" s="29" t="str">
        <f t="shared" si="21"/>
        <v>66 - 70</v>
      </c>
      <c r="K12" s="30">
        <f t="shared" si="22"/>
        <v>3.2310212644940748</v>
      </c>
      <c r="L12" s="31">
        <f t="shared" si="23"/>
        <v>-4.5529234414756273E-3</v>
      </c>
      <c r="M12" s="31">
        <f t="shared" si="24"/>
        <v>6.9173348731357054E-2</v>
      </c>
      <c r="N12" s="32">
        <f t="shared" si="25"/>
        <v>0</v>
      </c>
      <c r="O12" s="25" t="s">
        <v>23</v>
      </c>
      <c r="P12" s="25" t="s">
        <v>23</v>
      </c>
      <c r="Q12" s="46">
        <v>1585</v>
      </c>
      <c r="R12" s="46">
        <v>2457</v>
      </c>
      <c r="S12" s="46">
        <v>1619</v>
      </c>
      <c r="T12" s="46">
        <v>2390</v>
      </c>
      <c r="U12" s="175">
        <f t="shared" si="26"/>
        <v>9</v>
      </c>
      <c r="Y12" s="138"/>
      <c r="Z12" s="138"/>
      <c r="AA12" s="123"/>
    </row>
    <row r="13" spans="1:27" x14ac:dyDescent="0.2">
      <c r="A13" s="25" t="str">
        <f t="shared" si="13"/>
        <v>Shetland*</v>
      </c>
      <c r="B13" s="26">
        <f t="shared" si="14"/>
        <v>69.696969696969703</v>
      </c>
      <c r="C13" s="26">
        <f t="shared" si="15"/>
        <v>67.64705882352942</v>
      </c>
      <c r="D13" s="27">
        <v>80</v>
      </c>
      <c r="E13" s="27">
        <f t="shared" si="16"/>
        <v>53</v>
      </c>
      <c r="F13" s="27">
        <f t="shared" si="17"/>
        <v>83</v>
      </c>
      <c r="G13" s="27">
        <f t="shared" si="18"/>
        <v>51</v>
      </c>
      <c r="H13" s="27">
        <f t="shared" si="19"/>
        <v>81</v>
      </c>
      <c r="I13" s="33" t="str">
        <f t="shared" si="20"/>
        <v>53 - 83</v>
      </c>
      <c r="J13" s="29" t="str">
        <f t="shared" si="21"/>
        <v>51 - 81</v>
      </c>
      <c r="K13" s="30">
        <f t="shared" si="22"/>
        <v>-2.0499108734402824</v>
      </c>
      <c r="L13" s="31">
        <f t="shared" si="23"/>
        <v>-0.32789031712744882</v>
      </c>
      <c r="M13" s="31">
        <f t="shared" si="24"/>
        <v>0.2868920996586431</v>
      </c>
      <c r="N13" s="32">
        <f t="shared" si="25"/>
        <v>0</v>
      </c>
      <c r="O13" s="25" t="s">
        <v>22</v>
      </c>
      <c r="P13" s="25" t="s">
        <v>22</v>
      </c>
      <c r="Q13" s="46">
        <v>23</v>
      </c>
      <c r="R13" s="46">
        <v>33</v>
      </c>
      <c r="S13" s="46">
        <v>23</v>
      </c>
      <c r="T13" s="46">
        <v>34</v>
      </c>
      <c r="U13" s="175">
        <f t="shared" si="26"/>
        <v>10</v>
      </c>
      <c r="Y13" s="138"/>
      <c r="Z13" s="138"/>
      <c r="AA13" s="123"/>
    </row>
    <row r="14" spans="1:27" x14ac:dyDescent="0.2">
      <c r="A14" s="25" t="str">
        <f t="shared" si="13"/>
        <v>Forth Valley</v>
      </c>
      <c r="B14" s="26">
        <f t="shared" si="14"/>
        <v>71.508379888268152</v>
      </c>
      <c r="C14" s="26">
        <f t="shared" si="15"/>
        <v>66.410748560460647</v>
      </c>
      <c r="D14" s="27">
        <v>80</v>
      </c>
      <c r="E14" s="27">
        <f t="shared" si="16"/>
        <v>68</v>
      </c>
      <c r="F14" s="27">
        <f t="shared" si="17"/>
        <v>75</v>
      </c>
      <c r="G14" s="27">
        <f t="shared" si="18"/>
        <v>62</v>
      </c>
      <c r="H14" s="27">
        <f t="shared" si="19"/>
        <v>70</v>
      </c>
      <c r="I14" s="33" t="str">
        <f t="shared" si="20"/>
        <v>68 - 75</v>
      </c>
      <c r="J14" s="29" t="str">
        <f t="shared" si="21"/>
        <v>62 - 70</v>
      </c>
      <c r="K14" s="30">
        <f t="shared" si="22"/>
        <v>-5.0976313278075054</v>
      </c>
      <c r="L14" s="31">
        <f t="shared" si="23"/>
        <v>-0.12807459950273747</v>
      </c>
      <c r="M14" s="31">
        <f t="shared" si="24"/>
        <v>2.6121972946587357E-2</v>
      </c>
      <c r="N14" s="32">
        <f t="shared" si="25"/>
        <v>0</v>
      </c>
      <c r="O14" s="25" t="s">
        <v>18</v>
      </c>
      <c r="P14" s="25" t="s">
        <v>18</v>
      </c>
      <c r="Q14" s="46">
        <v>384</v>
      </c>
      <c r="R14" s="46">
        <v>537</v>
      </c>
      <c r="S14" s="46">
        <v>346</v>
      </c>
      <c r="T14" s="46">
        <v>521</v>
      </c>
      <c r="U14" s="175">
        <f t="shared" si="26"/>
        <v>11</v>
      </c>
      <c r="Y14" s="138"/>
      <c r="Z14" s="138"/>
      <c r="AA14" s="123"/>
    </row>
    <row r="15" spans="1:27" x14ac:dyDescent="0.2">
      <c r="A15" s="25" t="str">
        <f t="shared" si="13"/>
        <v>Lothian</v>
      </c>
      <c r="B15" s="26">
        <f t="shared" si="14"/>
        <v>61.212121212121204</v>
      </c>
      <c r="C15" s="26">
        <f t="shared" si="15"/>
        <v>63.697705802968962</v>
      </c>
      <c r="D15" s="27">
        <v>80</v>
      </c>
      <c r="E15" s="27">
        <f t="shared" si="16"/>
        <v>59</v>
      </c>
      <c r="F15" s="27">
        <f t="shared" si="17"/>
        <v>64</v>
      </c>
      <c r="G15" s="27">
        <f t="shared" si="18"/>
        <v>61</v>
      </c>
      <c r="H15" s="27">
        <f t="shared" si="19"/>
        <v>66</v>
      </c>
      <c r="I15" s="33" t="str">
        <f t="shared" si="20"/>
        <v>59 - 64</v>
      </c>
      <c r="J15" s="29" t="str">
        <f t="shared" si="21"/>
        <v>61 - 66</v>
      </c>
      <c r="K15" s="30">
        <f t="shared" si="22"/>
        <v>2.4855845908477576</v>
      </c>
      <c r="L15" s="31">
        <f t="shared" si="23"/>
        <v>-2.3365954966757939E-2</v>
      </c>
      <c r="M15" s="31">
        <f t="shared" si="24"/>
        <v>7.3077646783713063E-2</v>
      </c>
      <c r="N15" s="32">
        <f t="shared" si="25"/>
        <v>0</v>
      </c>
      <c r="O15" s="25" t="s">
        <v>21</v>
      </c>
      <c r="P15" s="25" t="s">
        <v>21</v>
      </c>
      <c r="Q15" s="46">
        <v>909</v>
      </c>
      <c r="R15" s="46">
        <v>1485</v>
      </c>
      <c r="S15" s="46">
        <v>944</v>
      </c>
      <c r="T15" s="46">
        <v>1482</v>
      </c>
      <c r="U15" s="175">
        <f t="shared" si="26"/>
        <v>12</v>
      </c>
      <c r="Y15" s="138"/>
      <c r="Z15" s="138"/>
      <c r="AA15" s="123"/>
    </row>
    <row r="16" spans="1:27" x14ac:dyDescent="0.2">
      <c r="A16" s="25" t="str">
        <f t="shared" si="13"/>
        <v>Dumfries &amp; Galloway*</v>
      </c>
      <c r="B16" s="26">
        <f t="shared" si="14"/>
        <v>48.872180451127818</v>
      </c>
      <c r="C16" s="26">
        <f t="shared" si="15"/>
        <v>62.5</v>
      </c>
      <c r="D16" s="27">
        <v>80</v>
      </c>
      <c r="E16" s="27">
        <f t="shared" si="16"/>
        <v>43</v>
      </c>
      <c r="F16" s="27">
        <f t="shared" si="17"/>
        <v>55</v>
      </c>
      <c r="G16" s="27">
        <f t="shared" si="18"/>
        <v>56</v>
      </c>
      <c r="H16" s="27">
        <f t="shared" si="19"/>
        <v>68</v>
      </c>
      <c r="I16" s="33" t="str">
        <f t="shared" si="20"/>
        <v>43 - 55</v>
      </c>
      <c r="J16" s="29" t="str">
        <f t="shared" si="21"/>
        <v>56 - 68</v>
      </c>
      <c r="K16" s="30">
        <f t="shared" si="22"/>
        <v>13.627819548872182</v>
      </c>
      <c r="L16" s="31">
        <f t="shared" si="23"/>
        <v>1.9431022944137372E-2</v>
      </c>
      <c r="M16" s="31">
        <f t="shared" si="24"/>
        <v>0.25312536803330632</v>
      </c>
      <c r="N16" s="32">
        <f t="shared" si="25"/>
        <v>1</v>
      </c>
      <c r="O16" s="25" t="s">
        <v>14</v>
      </c>
      <c r="P16" s="25" t="s">
        <v>14</v>
      </c>
      <c r="Q16" s="46">
        <v>130</v>
      </c>
      <c r="R16" s="46">
        <v>266</v>
      </c>
      <c r="S16" s="46">
        <v>160</v>
      </c>
      <c r="T16" s="46">
        <v>256</v>
      </c>
      <c r="U16" s="175">
        <f t="shared" si="26"/>
        <v>13</v>
      </c>
      <c r="Y16" s="138"/>
      <c r="Z16" s="138"/>
      <c r="AA16" s="123"/>
    </row>
    <row r="17" spans="1:27" x14ac:dyDescent="0.2">
      <c r="A17" s="25" t="str">
        <f t="shared" si="13"/>
        <v>Highland*</v>
      </c>
      <c r="B17" s="26">
        <f t="shared" si="14"/>
        <v>52.991452991452995</v>
      </c>
      <c r="C17" s="26">
        <f t="shared" si="15"/>
        <v>47.529411764705884</v>
      </c>
      <c r="D17" s="27">
        <v>80</v>
      </c>
      <c r="E17" s="27">
        <f t="shared" si="16"/>
        <v>48</v>
      </c>
      <c r="F17" s="27">
        <f t="shared" si="17"/>
        <v>57</v>
      </c>
      <c r="G17" s="27">
        <f t="shared" si="18"/>
        <v>43</v>
      </c>
      <c r="H17" s="27">
        <f t="shared" si="19"/>
        <v>52</v>
      </c>
      <c r="I17" s="33" t="str">
        <f t="shared" si="20"/>
        <v>48 - 57</v>
      </c>
      <c r="J17" s="29" t="str">
        <f t="shared" si="21"/>
        <v>43 - 52</v>
      </c>
      <c r="K17" s="30">
        <f t="shared" si="22"/>
        <v>-5.462041226747111</v>
      </c>
      <c r="L17" s="31">
        <f t="shared" si="23"/>
        <v>-0.14537899335777321</v>
      </c>
      <c r="M17" s="31">
        <f t="shared" si="24"/>
        <v>3.613816882283101E-2</v>
      </c>
      <c r="N17" s="32">
        <f t="shared" si="25"/>
        <v>0</v>
      </c>
      <c r="O17" s="25" t="s">
        <v>19</v>
      </c>
      <c r="P17" s="25" t="s">
        <v>19</v>
      </c>
      <c r="Q17" s="46">
        <v>248</v>
      </c>
      <c r="R17" s="46">
        <v>468</v>
      </c>
      <c r="S17" s="46">
        <v>202</v>
      </c>
      <c r="T17" s="46">
        <v>425</v>
      </c>
      <c r="U17" s="175">
        <f t="shared" si="26"/>
        <v>14</v>
      </c>
      <c r="Y17" s="138"/>
      <c r="Z17" s="138"/>
      <c r="AA17" s="123"/>
    </row>
    <row r="19" spans="1:27" x14ac:dyDescent="0.2">
      <c r="C19" s="34"/>
    </row>
    <row r="21" spans="1:27" x14ac:dyDescent="0.2">
      <c r="C21" s="34"/>
    </row>
  </sheetData>
  <sheetProtection algorithmName="SHA-512" hashValue="Wzae/b3VCCzN9QklHSsY2Av83xX4cGW5JiS8QDzeOJop9pJeRiLfvsw6FZCB7H18HCqF8BfDQof99rJIvdDh5w==" saltValue="ZShpoUHV7a6mIVkPU5dsbA==" spinCount="100000" sheet="1" objects="1" scenarios="1"/>
  <sortState ref="A4:U17">
    <sortCondition ref="U4:U17"/>
  </sortState>
  <mergeCells count="7">
    <mergeCell ref="A1:A2"/>
    <mergeCell ref="B1:H1"/>
    <mergeCell ref="O1:P1"/>
    <mergeCell ref="Q1:R1"/>
    <mergeCell ref="S1:T1"/>
    <mergeCell ref="E2:F2"/>
    <mergeCell ref="G2:H2"/>
  </mergeCells>
  <conditionalFormatting sqref="A3:A17">
    <cfRule type="expression" dxfId="11" priority="9" stopIfTrue="1">
      <formula>O3=-1</formula>
    </cfRule>
    <cfRule type="expression" dxfId="10" priority="10" stopIfTrue="1">
      <formula>O3=0</formula>
    </cfRule>
    <cfRule type="expression" dxfId="9" priority="11" stopIfTrue="1">
      <formula>O3=1</formula>
    </cfRule>
  </conditionalFormatting>
  <conditionalFormatting sqref="A3:A17">
    <cfRule type="expression" dxfId="8" priority="6" stopIfTrue="1">
      <formula>O3=-1</formula>
    </cfRule>
    <cfRule type="expression" dxfId="7" priority="7" stopIfTrue="1">
      <formula>O3=0</formula>
    </cfRule>
    <cfRule type="expression" dxfId="6" priority="8" stopIfTrue="1">
      <formula>O3=1</formula>
    </cfRule>
  </conditionalFormatting>
  <conditionalFormatting sqref="A3:A17">
    <cfRule type="expression" dxfId="5" priority="3" stopIfTrue="1">
      <formula>N3=-1</formula>
    </cfRule>
    <cfRule type="expression" dxfId="4" priority="4" stopIfTrue="1">
      <formula>N3=0</formula>
    </cfRule>
    <cfRule type="expression" dxfId="3" priority="5" stopIfTrue="1">
      <formula>N3=1</formula>
    </cfRule>
  </conditionalFormatting>
  <pageMargins left="0.70866141732283472" right="0.70866141732283472" top="0.74803149606299213" bottom="0.74803149606299213" header="0.31496062992125984" footer="0.31496062992125984"/>
  <pageSetup paperSize="9" scale="49" orientation="landscape" r:id="rId1"/>
  <headerFooter>
    <oddFooter>&amp;L&amp;8Scottish Stroke Improvement Programme 2019 Report&amp;R&amp;8© NHS National Services Scotland/Crown Copyright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workbookViewId="0"/>
  </sheetViews>
  <sheetFormatPr defaultColWidth="9.1796875" defaultRowHeight="12.5" x14ac:dyDescent="0.25"/>
  <cols>
    <col min="1" max="1" width="1.7265625" style="148" customWidth="1"/>
    <col min="2" max="16384" width="9.1796875" style="148"/>
  </cols>
  <sheetData>
    <row r="1" spans="1:20" ht="12.75" customHeight="1" x14ac:dyDescent="0.25">
      <c r="A1" s="1"/>
      <c r="B1" s="200" t="s">
        <v>184</v>
      </c>
      <c r="C1" s="200"/>
      <c r="D1" s="200"/>
      <c r="E1" s="200"/>
      <c r="F1" s="200"/>
      <c r="G1" s="200"/>
      <c r="H1" s="200"/>
      <c r="I1" s="200"/>
      <c r="J1" s="200"/>
      <c r="K1" s="200"/>
      <c r="L1" s="200"/>
      <c r="M1" s="200"/>
      <c r="O1" s="201" t="s">
        <v>26</v>
      </c>
    </row>
    <row r="2" spans="1:20" x14ac:dyDescent="0.25">
      <c r="B2" s="200"/>
      <c r="C2" s="200"/>
      <c r="D2" s="200"/>
      <c r="E2" s="200"/>
      <c r="F2" s="200"/>
      <c r="G2" s="200"/>
      <c r="H2" s="200"/>
      <c r="I2" s="200"/>
      <c r="J2" s="200"/>
      <c r="K2" s="200"/>
      <c r="L2" s="200"/>
      <c r="M2" s="200"/>
      <c r="O2" s="201"/>
    </row>
    <row r="3" spans="1:20" x14ac:dyDescent="0.25">
      <c r="B3" s="200"/>
      <c r="C3" s="200"/>
      <c r="D3" s="200"/>
      <c r="E3" s="200"/>
      <c r="F3" s="200"/>
      <c r="G3" s="200"/>
      <c r="H3" s="200"/>
      <c r="I3" s="200"/>
      <c r="J3" s="200"/>
      <c r="K3" s="200"/>
      <c r="L3" s="200"/>
      <c r="M3" s="200"/>
      <c r="O3" s="201"/>
    </row>
    <row r="4" spans="1:20" x14ac:dyDescent="0.25">
      <c r="B4" s="205" t="s">
        <v>179</v>
      </c>
      <c r="C4" s="205"/>
      <c r="D4" s="205"/>
      <c r="E4" s="205"/>
      <c r="F4" s="205"/>
      <c r="G4" s="205"/>
      <c r="H4" s="205"/>
      <c r="I4" s="205"/>
      <c r="J4" s="205"/>
      <c r="K4" s="205"/>
      <c r="L4" s="205"/>
      <c r="M4" s="205"/>
      <c r="N4" s="205"/>
      <c r="O4" s="201"/>
    </row>
    <row r="5" spans="1:20" x14ac:dyDescent="0.25">
      <c r="B5" s="205"/>
      <c r="C5" s="205"/>
      <c r="D5" s="205"/>
      <c r="E5" s="205"/>
      <c r="F5" s="205"/>
      <c r="G5" s="205"/>
      <c r="H5" s="205"/>
      <c r="I5" s="205"/>
      <c r="J5" s="205"/>
      <c r="K5" s="205"/>
      <c r="L5" s="205"/>
      <c r="M5" s="205"/>
      <c r="N5" s="205"/>
      <c r="O5" s="187"/>
    </row>
    <row r="6" spans="1:20" x14ac:dyDescent="0.25">
      <c r="O6" s="155"/>
    </row>
    <row r="8" spans="1:20" x14ac:dyDescent="0.25">
      <c r="O8" s="202" t="s">
        <v>151</v>
      </c>
      <c r="P8" s="202"/>
    </row>
    <row r="15" spans="1:20" ht="14.5" x14ac:dyDescent="0.35">
      <c r="O15" s="8"/>
      <c r="P15" s="137" t="s">
        <v>139</v>
      </c>
      <c r="Q15"/>
      <c r="R15"/>
      <c r="S15"/>
      <c r="T15"/>
    </row>
    <row r="16" spans="1:20" ht="14.5" x14ac:dyDescent="0.35">
      <c r="O16" s="9"/>
      <c r="P16" s="137" t="s">
        <v>158</v>
      </c>
      <c r="Q16"/>
      <c r="R16"/>
      <c r="S16"/>
      <c r="T16"/>
    </row>
    <row r="17" spans="15:20" ht="14.5" x14ac:dyDescent="0.35">
      <c r="O17" s="10"/>
      <c r="P17" s="137" t="s">
        <v>157</v>
      </c>
      <c r="Q17"/>
      <c r="R17"/>
      <c r="S17"/>
      <c r="T17"/>
    </row>
    <row r="18" spans="15:20" ht="14.5" x14ac:dyDescent="0.35">
      <c r="O18" s="12"/>
      <c r="P18" s="137" t="s">
        <v>156</v>
      </c>
      <c r="Q18"/>
      <c r="R18"/>
      <c r="S18"/>
      <c r="T18"/>
    </row>
    <row r="19" spans="15:20" ht="14.5" x14ac:dyDescent="0.35">
      <c r="O19"/>
      <c r="P19" s="137" t="s">
        <v>134</v>
      </c>
      <c r="Q19"/>
      <c r="R19"/>
      <c r="S19"/>
      <c r="T19"/>
    </row>
    <row r="33" spans="2:14" ht="14.5" x14ac:dyDescent="0.35">
      <c r="B33" s="180" t="s">
        <v>181</v>
      </c>
      <c r="C33" s="181"/>
      <c r="D33" s="182"/>
      <c r="E33" s="182"/>
      <c r="F33" s="182"/>
      <c r="G33" s="182"/>
      <c r="H33" s="182"/>
      <c r="I33" s="182"/>
      <c r="J33" s="181"/>
      <c r="K33" s="146"/>
      <c r="L33" s="146"/>
      <c r="M33" s="146"/>
      <c r="N33" s="146"/>
    </row>
    <row r="34" spans="2:14" ht="24" customHeight="1" x14ac:dyDescent="0.25">
      <c r="B34" s="203" t="s">
        <v>90</v>
      </c>
      <c r="C34" s="203"/>
      <c r="D34" s="203"/>
      <c r="E34" s="203"/>
      <c r="F34" s="203"/>
      <c r="G34" s="203"/>
      <c r="H34" s="203"/>
      <c r="I34" s="203"/>
      <c r="J34" s="203"/>
      <c r="K34" s="203"/>
      <c r="L34" s="203"/>
      <c r="M34" s="203"/>
      <c r="N34" s="203"/>
    </row>
    <row r="35" spans="2:14" ht="12.75" customHeight="1" x14ac:dyDescent="0.25">
      <c r="B35" s="183"/>
      <c r="C35" s="183"/>
      <c r="D35" s="183"/>
      <c r="E35" s="183"/>
      <c r="F35" s="183"/>
      <c r="G35" s="183"/>
      <c r="H35" s="183"/>
      <c r="I35" s="183"/>
      <c r="J35" s="183"/>
      <c r="K35" s="183"/>
      <c r="L35" s="183"/>
      <c r="M35" s="183"/>
      <c r="N35" s="183"/>
    </row>
    <row r="36" spans="2:14" ht="33" customHeight="1" x14ac:dyDescent="0.25">
      <c r="B36" s="204" t="s">
        <v>148</v>
      </c>
      <c r="C36" s="204"/>
      <c r="D36" s="204"/>
      <c r="E36" s="204"/>
      <c r="F36" s="204"/>
      <c r="G36" s="204"/>
      <c r="H36" s="204"/>
      <c r="I36" s="204"/>
      <c r="J36" s="204"/>
      <c r="K36" s="204"/>
      <c r="L36" s="204"/>
      <c r="M36" s="204"/>
      <c r="N36" s="204"/>
    </row>
    <row r="37" spans="2:14" ht="12.75" customHeight="1" x14ac:dyDescent="0.25">
      <c r="B37" s="184"/>
      <c r="C37" s="184"/>
      <c r="D37" s="184"/>
      <c r="E37" s="184"/>
      <c r="F37" s="184"/>
      <c r="G37" s="184"/>
      <c r="H37" s="184"/>
      <c r="I37" s="184"/>
      <c r="J37" s="184"/>
      <c r="K37" s="184"/>
      <c r="L37" s="184"/>
      <c r="M37" s="184"/>
      <c r="N37" s="184"/>
    </row>
    <row r="38" spans="2:14" ht="33.75" customHeight="1" x14ac:dyDescent="0.25">
      <c r="B38" s="203" t="s">
        <v>91</v>
      </c>
      <c r="C38" s="203"/>
      <c r="D38" s="203"/>
      <c r="E38" s="203"/>
      <c r="F38" s="203"/>
      <c r="G38" s="203"/>
      <c r="H38" s="203"/>
      <c r="I38" s="203"/>
      <c r="J38" s="203"/>
      <c r="K38" s="203"/>
      <c r="L38" s="203"/>
      <c r="M38" s="203"/>
      <c r="N38" s="203"/>
    </row>
    <row r="39" spans="2:14" ht="12.75" customHeight="1" x14ac:dyDescent="0.25">
      <c r="B39" s="183"/>
      <c r="C39" s="183"/>
      <c r="D39" s="183"/>
      <c r="E39" s="183"/>
      <c r="F39" s="183"/>
      <c r="G39" s="183"/>
      <c r="H39" s="183"/>
      <c r="I39" s="183"/>
      <c r="J39" s="183"/>
      <c r="K39" s="183"/>
      <c r="L39" s="183"/>
      <c r="M39" s="183"/>
      <c r="N39" s="183"/>
    </row>
    <row r="40" spans="2:14" ht="22.5" customHeight="1" x14ac:dyDescent="0.25">
      <c r="B40" s="203" t="s">
        <v>92</v>
      </c>
      <c r="C40" s="203"/>
      <c r="D40" s="203"/>
      <c r="E40" s="203"/>
      <c r="F40" s="203"/>
      <c r="G40" s="203"/>
      <c r="H40" s="203"/>
      <c r="I40" s="203"/>
      <c r="J40" s="203"/>
      <c r="K40" s="203"/>
      <c r="L40" s="203"/>
      <c r="M40" s="203"/>
      <c r="N40" s="203"/>
    </row>
    <row r="41" spans="2:14" ht="12.75" customHeight="1" x14ac:dyDescent="0.25">
      <c r="B41" s="183"/>
      <c r="C41" s="183"/>
      <c r="D41" s="183"/>
      <c r="E41" s="183"/>
      <c r="F41" s="183"/>
      <c r="G41" s="183"/>
      <c r="H41" s="183"/>
      <c r="I41" s="183"/>
      <c r="J41" s="183"/>
      <c r="K41" s="183"/>
      <c r="L41" s="183"/>
      <c r="M41" s="183"/>
      <c r="N41" s="183"/>
    </row>
    <row r="42" spans="2:14" ht="33.75" customHeight="1" x14ac:dyDescent="0.25">
      <c r="B42" s="203" t="s">
        <v>93</v>
      </c>
      <c r="C42" s="203"/>
      <c r="D42" s="203"/>
      <c r="E42" s="203"/>
      <c r="F42" s="203"/>
      <c r="G42" s="203"/>
      <c r="H42" s="203"/>
      <c r="I42" s="203"/>
      <c r="J42" s="203"/>
      <c r="K42" s="203"/>
      <c r="L42" s="203"/>
      <c r="M42" s="203"/>
      <c r="N42" s="203"/>
    </row>
    <row r="43" spans="2:14" ht="12.75" customHeight="1" x14ac:dyDescent="0.25">
      <c r="B43" s="183"/>
      <c r="C43" s="183"/>
      <c r="D43" s="183"/>
      <c r="E43" s="183"/>
      <c r="F43" s="183"/>
      <c r="G43" s="183"/>
      <c r="H43" s="183"/>
      <c r="I43" s="183"/>
      <c r="J43" s="183"/>
      <c r="K43" s="183"/>
      <c r="L43" s="183"/>
      <c r="M43" s="183"/>
      <c r="N43" s="183"/>
    </row>
    <row r="44" spans="2:14" ht="23.25" customHeight="1" x14ac:dyDescent="0.25">
      <c r="B44" s="203" t="s">
        <v>137</v>
      </c>
      <c r="C44" s="203"/>
      <c r="D44" s="203"/>
      <c r="E44" s="203"/>
      <c r="F44" s="203"/>
      <c r="G44" s="203"/>
      <c r="H44" s="203"/>
      <c r="I44" s="203"/>
      <c r="J44" s="203"/>
      <c r="K44" s="203"/>
      <c r="L44" s="203"/>
      <c r="M44" s="203"/>
      <c r="N44" s="203"/>
    </row>
    <row r="45" spans="2:14" x14ac:dyDescent="0.25">
      <c r="B45" s="146"/>
      <c r="C45" s="146"/>
      <c r="D45" s="146"/>
      <c r="E45" s="146"/>
      <c r="F45" s="146"/>
      <c r="G45" s="146"/>
      <c r="H45" s="146"/>
      <c r="I45" s="146"/>
      <c r="J45" s="146"/>
      <c r="K45" s="146"/>
      <c r="L45" s="146"/>
      <c r="M45" s="146"/>
      <c r="N45" s="146"/>
    </row>
    <row r="46" spans="2:14" x14ac:dyDescent="0.25">
      <c r="B46" s="185" t="s">
        <v>147</v>
      </c>
      <c r="C46" s="146"/>
      <c r="D46" s="146"/>
      <c r="E46" s="146"/>
      <c r="F46" s="146"/>
      <c r="G46" s="146"/>
      <c r="H46" s="146"/>
      <c r="I46" s="146"/>
      <c r="J46" s="146"/>
      <c r="K46" s="146"/>
      <c r="L46" s="146"/>
      <c r="M46" s="146"/>
      <c r="N46" s="146"/>
    </row>
    <row r="47" spans="2:14" x14ac:dyDescent="0.25">
      <c r="B47" s="185"/>
      <c r="C47" s="146"/>
      <c r="D47" s="146"/>
      <c r="E47" s="146"/>
      <c r="F47" s="146"/>
      <c r="G47" s="146"/>
      <c r="H47" s="146"/>
      <c r="I47" s="146"/>
      <c r="J47" s="146"/>
      <c r="K47" s="146"/>
      <c r="L47" s="146"/>
      <c r="M47" s="146"/>
      <c r="N47" s="146"/>
    </row>
    <row r="48" spans="2:14" x14ac:dyDescent="0.25">
      <c r="B48" s="186" t="s">
        <v>152</v>
      </c>
      <c r="C48" s="146"/>
      <c r="D48" s="146"/>
      <c r="E48" s="146"/>
      <c r="F48" s="146"/>
      <c r="G48" s="146"/>
      <c r="H48" s="146"/>
      <c r="I48" s="146"/>
      <c r="J48" s="146"/>
      <c r="K48" s="146"/>
      <c r="L48" s="146"/>
      <c r="M48" s="146"/>
      <c r="N48" s="146"/>
    </row>
  </sheetData>
  <sheetProtection algorithmName="SHA-512" hashValue="tU+wCooxpP2uDqApT4uTYUJlLnTID1oyCPb9rTZJIZNrrWWghGbSoXmrevM7ipL2gC+tSXRlrum06oxErr3peQ==" saltValue="F+T2LGJV/B8kcgJfksSrqA==" spinCount="100000" sheet="1" objects="1" scenarios="1"/>
  <mergeCells count="10">
    <mergeCell ref="B44:N44"/>
    <mergeCell ref="O8:P8"/>
    <mergeCell ref="B1:M3"/>
    <mergeCell ref="O1:O4"/>
    <mergeCell ref="B34:N34"/>
    <mergeCell ref="B36:N36"/>
    <mergeCell ref="B38:N38"/>
    <mergeCell ref="B40:N40"/>
    <mergeCell ref="B42:N42"/>
    <mergeCell ref="B4:N5"/>
  </mergeCells>
  <hyperlinks>
    <hyperlink ref="O1" location="'List of Tables &amp; Charts'!A1" display="return to List of Tables &amp; Charts"/>
    <hyperlink ref="O8:P8" location="'Chart 2.2 DATA'!A1" display="view Chart 2.2 data"/>
    <hyperlink ref="O1:O3" location="'Section 3 List of Tables Charts'!A1" display="return to List of Tables &amp; Charts"/>
  </hyperlinks>
  <pageMargins left="0.70866141732283472" right="0.70866141732283472" top="0.74803149606299213" bottom="0.74803149606299213" header="0.31496062992125984" footer="0.31496062992125984"/>
  <pageSetup paperSize="9" scale="71" orientation="landscape" r:id="rId1"/>
  <headerFooter>
    <oddFooter>&amp;L&amp;8Scottish Stroke Improvement Programme 2019 Report&amp;R&amp;8© NHS National Services Scotland/Crown Copyright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0"/>
  <sheetViews>
    <sheetView workbookViewId="0">
      <selection sqref="A1:A2"/>
    </sheetView>
  </sheetViews>
  <sheetFormatPr defaultColWidth="9.1796875" defaultRowHeight="10" x14ac:dyDescent="0.2"/>
  <cols>
    <col min="1" max="1" width="15.7265625" style="11" customWidth="1"/>
    <col min="2" max="8" width="9.1796875" style="11"/>
    <col min="9" max="14" width="9.7265625" style="11" customWidth="1"/>
    <col min="15" max="15" width="10.453125" style="11" bestFit="1" customWidth="1"/>
    <col min="16" max="16" width="45.7265625" style="11" customWidth="1"/>
    <col min="17" max="20" width="11.7265625" style="34" customWidth="1"/>
    <col min="21" max="23" width="9.1796875" style="11"/>
    <col min="24" max="25" width="12.7265625" style="11" customWidth="1"/>
    <col min="26" max="28" width="9.1796875" style="11"/>
    <col min="29" max="29" width="35.54296875" style="11" bestFit="1" customWidth="1"/>
    <col min="30" max="16384" width="9.1796875" style="11"/>
  </cols>
  <sheetData>
    <row r="1" spans="1:33" ht="15" customHeight="1" x14ac:dyDescent="0.2">
      <c r="A1" s="206" t="s">
        <v>8</v>
      </c>
      <c r="B1" s="214" t="s">
        <v>25</v>
      </c>
      <c r="C1" s="209"/>
      <c r="D1" s="209"/>
      <c r="E1" s="209"/>
      <c r="F1" s="209"/>
      <c r="G1" s="209"/>
      <c r="H1" s="209"/>
      <c r="I1" s="15"/>
      <c r="J1" s="16"/>
      <c r="K1" s="16"/>
      <c r="L1" s="16"/>
      <c r="M1" s="16"/>
      <c r="N1" s="16"/>
      <c r="O1" s="210" t="s">
        <v>3</v>
      </c>
      <c r="P1" s="211"/>
      <c r="Q1" s="210">
        <v>2017</v>
      </c>
      <c r="R1" s="210"/>
      <c r="S1" s="210">
        <v>2018</v>
      </c>
      <c r="T1" s="210"/>
      <c r="AE1" s="171"/>
      <c r="AF1" s="171"/>
    </row>
    <row r="2" spans="1:33" ht="23.25" customHeight="1" x14ac:dyDescent="0.2">
      <c r="A2" s="207"/>
      <c r="B2" s="17" t="s">
        <v>139</v>
      </c>
      <c r="C2" s="17" t="s">
        <v>164</v>
      </c>
      <c r="D2" s="156" t="s">
        <v>4</v>
      </c>
      <c r="E2" s="212" t="s">
        <v>141</v>
      </c>
      <c r="F2" s="212"/>
      <c r="G2" s="212" t="s">
        <v>163</v>
      </c>
      <c r="H2" s="213"/>
      <c r="I2" s="18" t="s">
        <v>140</v>
      </c>
      <c r="J2" s="19" t="s">
        <v>162</v>
      </c>
      <c r="K2" s="20" t="s">
        <v>5</v>
      </c>
      <c r="L2" s="21" t="s">
        <v>1</v>
      </c>
      <c r="M2" s="21" t="s">
        <v>0</v>
      </c>
      <c r="N2" s="22" t="s">
        <v>6</v>
      </c>
      <c r="O2" s="23" t="s">
        <v>7</v>
      </c>
      <c r="P2" s="24" t="s">
        <v>8</v>
      </c>
      <c r="Q2" s="24" t="s">
        <v>9</v>
      </c>
      <c r="R2" s="24" t="s">
        <v>10</v>
      </c>
      <c r="S2" s="24" t="s">
        <v>9</v>
      </c>
      <c r="T2" s="24" t="s">
        <v>10</v>
      </c>
      <c r="U2" s="167" t="s">
        <v>138</v>
      </c>
      <c r="W2" s="170"/>
      <c r="X2" s="170"/>
      <c r="Y2" s="170"/>
      <c r="Z2" s="170"/>
      <c r="AD2" s="170"/>
      <c r="AE2" s="170"/>
      <c r="AF2" s="170"/>
      <c r="AG2" s="170"/>
    </row>
    <row r="3" spans="1:33" ht="12" x14ac:dyDescent="0.2">
      <c r="A3" s="25" t="str">
        <f t="shared" ref="A3:A32" si="0">O3</f>
        <v>Scotland</v>
      </c>
      <c r="B3" s="26">
        <f t="shared" ref="B3:B32" si="1">Q3/R3*100</f>
        <v>65.165702261967382</v>
      </c>
      <c r="C3" s="26">
        <f t="shared" ref="C3:C32" si="2">S3/T3*100</f>
        <v>68.132780082987551</v>
      </c>
      <c r="D3" s="26">
        <f>80</f>
        <v>80</v>
      </c>
      <c r="E3" s="169">
        <f t="shared" ref="E3:E32" si="3">SUM(1*MID(I3,1,FIND(" - ",I3)-1))</f>
        <v>64</v>
      </c>
      <c r="F3" s="27">
        <f t="shared" ref="F3:F32" si="4">SUM(1*MID(I3,FIND(" - ",I3)+2,LEN(I3)))</f>
        <v>66</v>
      </c>
      <c r="G3" s="27">
        <f t="shared" ref="G3:G32" si="5">SUM(1*MID(J3,1,FIND(" - ",J3)-1))</f>
        <v>67</v>
      </c>
      <c r="H3" s="27">
        <f t="shared" ref="H3:H32" si="6">SUM(1*MID(J3,FIND(" - ",J3)+2,LEN(J3)))</f>
        <v>69</v>
      </c>
      <c r="I3" s="28" t="str">
        <f t="shared" ref="I3:I32"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64 - 66</v>
      </c>
      <c r="J3" s="29" t="str">
        <f t="shared" ref="J3:J32"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67 - 69</v>
      </c>
      <c r="K3" s="30">
        <f t="shared" ref="K3:K32" si="9">C3-B3</f>
        <v>2.9670778210201689</v>
      </c>
      <c r="L3" s="35">
        <f t="shared" ref="L3:L32" si="10">((S3/T3)-(Q3/R3))-(NORMSINV(1-(0.05/COUNTA($O$3:$O$32)))*(SQRT((((Q3/R3)*(1-(Q3/R3)))/R3)+(((S3/T3)*(1-(S3/T3)))/T3))))</f>
        <v>9.6758366050828243E-3</v>
      </c>
      <c r="M3" s="35">
        <f t="shared" ref="M3:M32" si="11">((S3/T3)-(Q3/R3))+(NORMSINV(1-(0.05/COUNTA($O$3:$O$32)))*(SQRT((((Q3/R3)*(1-(Q3/R3)))/R3)+(((S3/T3)*(1-(S3/T3)))/T3))))</f>
        <v>4.9665719815320572E-2</v>
      </c>
      <c r="N3" s="32">
        <f t="shared" ref="N3:N32" si="12">IF(ISERR(IF(AND(((S3/T3)-(Q3/R3))-(NORMSINV(1-(0.05/COUNTA($P$3:$P$32)))*(SQRT((((Q3/R3)*(1-(Q3/R3)))/R3)+(((S3/T3)*(1-(S3/T3)))/T3))))&gt;0,((S3/T3)-(Q3/R3))+(NORMSINV(1-(0.05/COUNTA($P$3:$P$32)))*(SQRT((((Q3/R3)*(1-(Q3/R3)))/R3)+(((S3/T3)*(1-(S3/T3)))/T3))))&gt;0),1,IF(AND(((S3/T3)-(Q3/R3))-(NORMSINV(1-(0.05/COUNTA($P$3:$P$32)))*(SQRT((((Q3/R3)*(1-(Q3/R3)))/R3)+(((S3/T3)*(1-(S3/T3)))/T3))))&lt;0,((S3/T3)-(Q3/R3))+(NORMSINV(1-(0.05/COUNTA($P$3:$P$32)))*(SQRT((((Q3/R3)*(1-(Q3/R3)))/R3)+(((S3/T3)*(1-(S3/T3)))/T3))))&lt;0),-1,0))),"",IF(AND(((S3/T3)-(Q3/R3))-(NORMSINV(1-(0.05/COUNTA($P$3:$P$32)))*(SQRT((((Q3/R3)*(1-(Q3/R3)))/R3)+(((S3/T3)*(1-(S3/T3)))/T3))))&gt;0,((S3/T3)-(Q3/R3))+(NORMSINV(1-(0.05/COUNTA($P$3:$P$32)))*(SQRT((((Q3/R3)*(1-(Q3/R3)))/R3)+(((S3/T3)*(1-(S3/T3)))/T3))))&gt;0),1,IF(AND(((S3/T3)-(Q3/R3))-(NORMSINV(1-(0.05/COUNTA($P$3:$P$32)))*(SQRT((((Q3/R3)*(1-(Q3/R3)))/R3)+(((S3/T3)*(1-(S3/T3)))/T3))))&lt;0,((S3/T3)-(Q3/R3))+(NORMSINV(1-(0.05/COUNTA($P$3:$P$32)))*(SQRT((((Q3/R3)*(1-(Q3/R3)))/R3)+(((S3/T3)*(1-(S3/T3)))/T3))))&lt;0),-1,0)))</f>
        <v>1</v>
      </c>
      <c r="O3" s="25" t="s">
        <v>70</v>
      </c>
      <c r="P3" s="25" t="s">
        <v>87</v>
      </c>
      <c r="Q3" s="46">
        <f>SUM(Q4:Q32)</f>
        <v>6194</v>
      </c>
      <c r="R3" s="46">
        <f>SUM(R4:R32)</f>
        <v>9505</v>
      </c>
      <c r="S3" s="46">
        <f>SUM(S4:S32)</f>
        <v>6568</v>
      </c>
      <c r="T3" s="46">
        <f>SUM(T4:T32)</f>
        <v>9640</v>
      </c>
      <c r="U3" s="167">
        <v>0</v>
      </c>
      <c r="W3" s="138"/>
      <c r="Z3" s="138"/>
      <c r="AD3" s="138"/>
      <c r="AG3" s="138"/>
    </row>
    <row r="4" spans="1:33" ht="12" x14ac:dyDescent="0.2">
      <c r="A4" s="25" t="str">
        <f t="shared" si="0"/>
        <v>GCH*</v>
      </c>
      <c r="B4" s="26">
        <f t="shared" si="1"/>
        <v>73.80952380952381</v>
      </c>
      <c r="C4" s="26">
        <f t="shared" si="2"/>
        <v>84.444444444444443</v>
      </c>
      <c r="D4" s="27">
        <f>80</f>
        <v>80</v>
      </c>
      <c r="E4" s="27">
        <f t="shared" si="3"/>
        <v>59</v>
      </c>
      <c r="F4" s="27">
        <f t="shared" si="4"/>
        <v>85</v>
      </c>
      <c r="G4" s="27">
        <f t="shared" si="5"/>
        <v>71</v>
      </c>
      <c r="H4" s="27">
        <f t="shared" si="6"/>
        <v>92</v>
      </c>
      <c r="I4" s="33" t="str">
        <f t="shared" si="7"/>
        <v>59 - 85</v>
      </c>
      <c r="J4" s="29" t="str">
        <f t="shared" si="8"/>
        <v>71 - 92</v>
      </c>
      <c r="K4" s="30">
        <f t="shared" si="9"/>
        <v>10.634920634920633</v>
      </c>
      <c r="L4" s="35">
        <f t="shared" si="10"/>
        <v>-0.14821402754105861</v>
      </c>
      <c r="M4" s="35">
        <f t="shared" si="11"/>
        <v>0.36091244023947122</v>
      </c>
      <c r="N4" s="32">
        <f t="shared" si="12"/>
        <v>0</v>
      </c>
      <c r="O4" s="25" t="s">
        <v>81</v>
      </c>
      <c r="P4" s="25" t="s">
        <v>34</v>
      </c>
      <c r="Q4" s="46">
        <v>31</v>
      </c>
      <c r="R4" s="46">
        <v>42</v>
      </c>
      <c r="S4" s="46">
        <v>38</v>
      </c>
      <c r="T4" s="46">
        <v>45</v>
      </c>
      <c r="U4" s="167">
        <v>1</v>
      </c>
      <c r="W4" s="138"/>
      <c r="Z4" s="138"/>
      <c r="AB4" s="139"/>
      <c r="AD4" s="138"/>
      <c r="AG4" s="138"/>
    </row>
    <row r="5" spans="1:33" ht="12" x14ac:dyDescent="0.2">
      <c r="A5" s="25" t="str">
        <f t="shared" si="0"/>
        <v>Crosshouse</v>
      </c>
      <c r="B5" s="26">
        <f t="shared" si="1"/>
        <v>79.447115384615387</v>
      </c>
      <c r="C5" s="26">
        <f t="shared" si="2"/>
        <v>81.70426065162907</v>
      </c>
      <c r="D5" s="27">
        <f>80</f>
        <v>80</v>
      </c>
      <c r="E5" s="27">
        <f t="shared" si="3"/>
        <v>77</v>
      </c>
      <c r="F5" s="27">
        <f t="shared" si="4"/>
        <v>82</v>
      </c>
      <c r="G5" s="27">
        <f t="shared" si="5"/>
        <v>79</v>
      </c>
      <c r="H5" s="27">
        <f t="shared" si="6"/>
        <v>84</v>
      </c>
      <c r="I5" s="33" t="str">
        <f t="shared" si="7"/>
        <v>77 - 82</v>
      </c>
      <c r="J5" s="29" t="str">
        <f t="shared" si="8"/>
        <v>79 - 84</v>
      </c>
      <c r="K5" s="30">
        <f t="shared" si="9"/>
        <v>2.2571452670136836</v>
      </c>
      <c r="L5" s="35">
        <f t="shared" si="10"/>
        <v>-3.4915115755403479E-2</v>
      </c>
      <c r="M5" s="35">
        <f t="shared" si="11"/>
        <v>8.005802109567714E-2</v>
      </c>
      <c r="N5" s="32">
        <f t="shared" si="12"/>
        <v>0</v>
      </c>
      <c r="O5" s="25" t="s">
        <v>30</v>
      </c>
      <c r="P5" s="25" t="s">
        <v>29</v>
      </c>
      <c r="Q5" s="46">
        <v>661</v>
      </c>
      <c r="R5" s="46">
        <v>832</v>
      </c>
      <c r="S5" s="46">
        <v>652</v>
      </c>
      <c r="T5" s="46">
        <v>798</v>
      </c>
      <c r="U5" s="167">
        <v>2</v>
      </c>
      <c r="W5" s="138"/>
      <c r="Z5" s="138"/>
      <c r="AB5" s="139"/>
      <c r="AD5" s="138"/>
      <c r="AG5" s="138"/>
    </row>
    <row r="6" spans="1:33" ht="12" x14ac:dyDescent="0.2">
      <c r="A6" s="25" t="str">
        <f t="shared" si="0"/>
        <v>IRH</v>
      </c>
      <c r="B6" s="26">
        <f t="shared" si="1"/>
        <v>73.755656108597293</v>
      </c>
      <c r="C6" s="26">
        <f t="shared" si="2"/>
        <v>77.41935483870968</v>
      </c>
      <c r="D6" s="27">
        <f>80</f>
        <v>80</v>
      </c>
      <c r="E6" s="27">
        <f t="shared" si="3"/>
        <v>68</v>
      </c>
      <c r="F6" s="27">
        <f t="shared" si="4"/>
        <v>79</v>
      </c>
      <c r="G6" s="27">
        <f t="shared" si="5"/>
        <v>71</v>
      </c>
      <c r="H6" s="27">
        <f t="shared" si="6"/>
        <v>82</v>
      </c>
      <c r="I6" s="33" t="str">
        <f t="shared" si="7"/>
        <v>68 - 79</v>
      </c>
      <c r="J6" s="29" t="str">
        <f t="shared" si="8"/>
        <v>71 - 82</v>
      </c>
      <c r="K6" s="30">
        <f t="shared" si="9"/>
        <v>3.6636987301123867</v>
      </c>
      <c r="L6" s="35">
        <f t="shared" si="10"/>
        <v>-8.3723395326094047E-2</v>
      </c>
      <c r="M6" s="35">
        <f t="shared" si="11"/>
        <v>0.15699736992834176</v>
      </c>
      <c r="N6" s="32">
        <f t="shared" si="12"/>
        <v>0</v>
      </c>
      <c r="O6" s="25" t="s">
        <v>41</v>
      </c>
      <c r="P6" s="25" t="s">
        <v>40</v>
      </c>
      <c r="Q6" s="46">
        <v>163</v>
      </c>
      <c r="R6" s="46">
        <v>221</v>
      </c>
      <c r="S6" s="46">
        <v>168</v>
      </c>
      <c r="T6" s="46">
        <v>217</v>
      </c>
      <c r="U6" s="167">
        <v>3</v>
      </c>
      <c r="W6" s="138"/>
      <c r="Z6" s="138"/>
      <c r="AB6" s="139"/>
      <c r="AD6" s="138"/>
      <c r="AG6" s="138"/>
    </row>
    <row r="7" spans="1:33" ht="12" x14ac:dyDescent="0.2">
      <c r="A7" s="25" t="str">
        <f t="shared" si="0"/>
        <v>Western Isles</v>
      </c>
      <c r="B7" s="26">
        <f t="shared" si="1"/>
        <v>60.465116279069761</v>
      </c>
      <c r="C7" s="26">
        <f t="shared" si="2"/>
        <v>76.31578947368422</v>
      </c>
      <c r="D7" s="27">
        <f>80</f>
        <v>80</v>
      </c>
      <c r="E7" s="27">
        <f t="shared" si="3"/>
        <v>46</v>
      </c>
      <c r="F7" s="27">
        <f t="shared" si="4"/>
        <v>74</v>
      </c>
      <c r="G7" s="27">
        <f t="shared" si="5"/>
        <v>61</v>
      </c>
      <c r="H7" s="27">
        <f t="shared" si="6"/>
        <v>87</v>
      </c>
      <c r="I7" s="33" t="str">
        <f t="shared" si="7"/>
        <v>46 - 74</v>
      </c>
      <c r="J7" s="29" t="str">
        <f t="shared" si="8"/>
        <v>61 - 87</v>
      </c>
      <c r="K7" s="30">
        <f t="shared" si="9"/>
        <v>15.850673194614458</v>
      </c>
      <c r="L7" s="35">
        <f t="shared" si="10"/>
        <v>-0.13961162807470834</v>
      </c>
      <c r="M7" s="35">
        <f t="shared" si="11"/>
        <v>0.45662509196699735</v>
      </c>
      <c r="N7" s="32">
        <f t="shared" si="12"/>
        <v>0</v>
      </c>
      <c r="O7" s="25" t="s">
        <v>20</v>
      </c>
      <c r="P7" s="25" t="s">
        <v>69</v>
      </c>
      <c r="Q7" s="46">
        <v>26</v>
      </c>
      <c r="R7" s="46">
        <v>43</v>
      </c>
      <c r="S7" s="46">
        <v>29</v>
      </c>
      <c r="T7" s="46">
        <v>38</v>
      </c>
      <c r="U7" s="167">
        <v>4</v>
      </c>
      <c r="W7" s="138"/>
      <c r="Z7" s="138"/>
      <c r="AB7" s="139"/>
      <c r="AD7" s="138"/>
      <c r="AG7" s="138"/>
    </row>
    <row r="8" spans="1:33" ht="12" x14ac:dyDescent="0.2">
      <c r="A8" s="25" t="str">
        <f t="shared" si="0"/>
        <v>Hairmyres</v>
      </c>
      <c r="B8" s="26">
        <f t="shared" si="1"/>
        <v>77.591973244147155</v>
      </c>
      <c r="C8" s="26">
        <f t="shared" si="2"/>
        <v>76.100628930817621</v>
      </c>
      <c r="D8" s="27">
        <f>80</f>
        <v>80</v>
      </c>
      <c r="E8" s="27">
        <f t="shared" si="3"/>
        <v>73</v>
      </c>
      <c r="F8" s="27">
        <f t="shared" si="4"/>
        <v>82</v>
      </c>
      <c r="G8" s="27">
        <f t="shared" si="5"/>
        <v>71</v>
      </c>
      <c r="H8" s="27">
        <f t="shared" si="6"/>
        <v>80</v>
      </c>
      <c r="I8" s="33" t="str">
        <f t="shared" si="7"/>
        <v>73 - 82</v>
      </c>
      <c r="J8" s="29" t="str">
        <f t="shared" si="8"/>
        <v>71 - 80</v>
      </c>
      <c r="K8" s="30">
        <f t="shared" si="9"/>
        <v>-1.4913443133295345</v>
      </c>
      <c r="L8" s="35">
        <f t="shared" si="10"/>
        <v>-0.11459946999623488</v>
      </c>
      <c r="M8" s="35">
        <f t="shared" si="11"/>
        <v>8.4772583729643969E-2</v>
      </c>
      <c r="N8" s="32">
        <f t="shared" si="12"/>
        <v>0</v>
      </c>
      <c r="O8" s="25" t="s">
        <v>50</v>
      </c>
      <c r="P8" s="25" t="s">
        <v>49</v>
      </c>
      <c r="Q8" s="46">
        <v>232</v>
      </c>
      <c r="R8" s="46">
        <v>299</v>
      </c>
      <c r="S8" s="46">
        <v>242</v>
      </c>
      <c r="T8" s="46">
        <v>318</v>
      </c>
      <c r="U8" s="167">
        <v>5</v>
      </c>
      <c r="W8" s="138"/>
      <c r="Z8" s="138"/>
      <c r="AB8" s="139"/>
      <c r="AD8" s="138"/>
      <c r="AG8" s="138"/>
    </row>
    <row r="9" spans="1:33" ht="12" x14ac:dyDescent="0.2">
      <c r="A9" s="25" t="str">
        <f t="shared" si="0"/>
        <v>ARI</v>
      </c>
      <c r="B9" s="26">
        <f t="shared" si="1"/>
        <v>70.499243570347957</v>
      </c>
      <c r="C9" s="26">
        <f t="shared" si="2"/>
        <v>74.963181148748163</v>
      </c>
      <c r="D9" s="27">
        <f>80</f>
        <v>80</v>
      </c>
      <c r="E9" s="27">
        <f t="shared" si="3"/>
        <v>67</v>
      </c>
      <c r="F9" s="27">
        <f t="shared" si="4"/>
        <v>74</v>
      </c>
      <c r="G9" s="27">
        <f t="shared" si="5"/>
        <v>72</v>
      </c>
      <c r="H9" s="27">
        <f t="shared" si="6"/>
        <v>78</v>
      </c>
      <c r="I9" s="33" t="str">
        <f t="shared" si="7"/>
        <v>67 - 74</v>
      </c>
      <c r="J9" s="29" t="str">
        <f t="shared" si="8"/>
        <v>72 - 78</v>
      </c>
      <c r="K9" s="30">
        <f t="shared" si="9"/>
        <v>4.4639375784002056</v>
      </c>
      <c r="L9" s="35">
        <f t="shared" si="10"/>
        <v>-2.6720020911744913E-2</v>
      </c>
      <c r="M9" s="35">
        <f t="shared" si="11"/>
        <v>0.11599877247974894</v>
      </c>
      <c r="N9" s="32">
        <f t="shared" si="12"/>
        <v>0</v>
      </c>
      <c r="O9" s="25" t="s">
        <v>73</v>
      </c>
      <c r="P9" s="25" t="s">
        <v>36</v>
      </c>
      <c r="Q9" s="46">
        <v>466</v>
      </c>
      <c r="R9" s="46">
        <v>661</v>
      </c>
      <c r="S9" s="46">
        <v>509</v>
      </c>
      <c r="T9" s="46">
        <v>679</v>
      </c>
      <c r="U9" s="167">
        <v>6</v>
      </c>
      <c r="W9" s="138"/>
      <c r="Z9" s="138"/>
      <c r="AB9" s="139"/>
      <c r="AD9" s="138"/>
      <c r="AG9" s="138"/>
    </row>
    <row r="10" spans="1:33" ht="12" x14ac:dyDescent="0.2">
      <c r="A10" s="25" t="str">
        <f t="shared" si="0"/>
        <v>GRI</v>
      </c>
      <c r="B10" s="26">
        <f t="shared" si="1"/>
        <v>65.871833084947838</v>
      </c>
      <c r="C10" s="26">
        <f t="shared" si="2"/>
        <v>74.620060790273556</v>
      </c>
      <c r="D10" s="27">
        <f>80</f>
        <v>80</v>
      </c>
      <c r="E10" s="27">
        <f t="shared" si="3"/>
        <v>62</v>
      </c>
      <c r="F10" s="27">
        <f t="shared" si="4"/>
        <v>69</v>
      </c>
      <c r="G10" s="27">
        <f t="shared" si="5"/>
        <v>71</v>
      </c>
      <c r="H10" s="27">
        <f t="shared" si="6"/>
        <v>78</v>
      </c>
      <c r="I10" s="33" t="str">
        <f t="shared" si="7"/>
        <v>62 - 69</v>
      </c>
      <c r="J10" s="29" t="str">
        <f t="shared" si="8"/>
        <v>71 - 78</v>
      </c>
      <c r="K10" s="30">
        <f t="shared" si="9"/>
        <v>8.7482277053257178</v>
      </c>
      <c r="L10" s="35">
        <f t="shared" si="10"/>
        <v>1.4228344799597739E-2</v>
      </c>
      <c r="M10" s="35">
        <f t="shared" si="11"/>
        <v>0.16073620930691662</v>
      </c>
      <c r="N10" s="32">
        <f t="shared" si="12"/>
        <v>1</v>
      </c>
      <c r="O10" s="25" t="s">
        <v>76</v>
      </c>
      <c r="P10" s="25" t="s">
        <v>39</v>
      </c>
      <c r="Q10" s="46">
        <v>442</v>
      </c>
      <c r="R10" s="46">
        <v>671</v>
      </c>
      <c r="S10" s="46">
        <v>491</v>
      </c>
      <c r="T10" s="46">
        <v>658</v>
      </c>
      <c r="U10" s="167">
        <v>7</v>
      </c>
      <c r="W10" s="138"/>
      <c r="Z10" s="138"/>
      <c r="AB10" s="139"/>
      <c r="AD10" s="138"/>
      <c r="AG10" s="138"/>
    </row>
    <row r="11" spans="1:33" ht="12" x14ac:dyDescent="0.2">
      <c r="A11" s="25" t="str">
        <f t="shared" si="0"/>
        <v>Monklands</v>
      </c>
      <c r="B11" s="26">
        <f t="shared" si="1"/>
        <v>55.700325732899024</v>
      </c>
      <c r="C11" s="26">
        <f t="shared" si="2"/>
        <v>72.695035460992912</v>
      </c>
      <c r="D11" s="27">
        <f>80</f>
        <v>80</v>
      </c>
      <c r="E11" s="27">
        <f t="shared" si="3"/>
        <v>50</v>
      </c>
      <c r="F11" s="27">
        <f t="shared" si="4"/>
        <v>61</v>
      </c>
      <c r="G11" s="27">
        <f t="shared" si="5"/>
        <v>67</v>
      </c>
      <c r="H11" s="27">
        <f t="shared" si="6"/>
        <v>78</v>
      </c>
      <c r="I11" s="33" t="str">
        <f t="shared" si="7"/>
        <v>50 - 61</v>
      </c>
      <c r="J11" s="29" t="str">
        <f t="shared" si="8"/>
        <v>67 - 78</v>
      </c>
      <c r="K11" s="30">
        <f t="shared" si="9"/>
        <v>16.994709728093888</v>
      </c>
      <c r="L11" s="35">
        <f t="shared" si="10"/>
        <v>5.5978711885216526E-2</v>
      </c>
      <c r="M11" s="35">
        <f t="shared" si="11"/>
        <v>0.28391548267666111</v>
      </c>
      <c r="N11" s="32">
        <f t="shared" si="12"/>
        <v>1</v>
      </c>
      <c r="O11" s="25" t="s">
        <v>52</v>
      </c>
      <c r="P11" s="25" t="s">
        <v>51</v>
      </c>
      <c r="Q11" s="46">
        <v>171</v>
      </c>
      <c r="R11" s="46">
        <v>307</v>
      </c>
      <c r="S11" s="46">
        <v>205</v>
      </c>
      <c r="T11" s="46">
        <v>282</v>
      </c>
      <c r="U11" s="167">
        <v>8</v>
      </c>
      <c r="W11" s="138"/>
      <c r="Z11" s="138"/>
      <c r="AB11" s="139"/>
      <c r="AD11" s="138"/>
      <c r="AG11" s="138"/>
    </row>
    <row r="12" spans="1:33" ht="12" x14ac:dyDescent="0.2">
      <c r="A12" s="25" t="str">
        <f t="shared" si="0"/>
        <v>SJH</v>
      </c>
      <c r="B12" s="26">
        <f t="shared" si="1"/>
        <v>69.597069597069591</v>
      </c>
      <c r="C12" s="26">
        <f t="shared" si="2"/>
        <v>70.877192982456137</v>
      </c>
      <c r="D12" s="27">
        <f>80</f>
        <v>80</v>
      </c>
      <c r="E12" s="27">
        <f t="shared" si="3"/>
        <v>64</v>
      </c>
      <c r="F12" s="27">
        <f t="shared" si="4"/>
        <v>75</v>
      </c>
      <c r="G12" s="27">
        <f t="shared" si="5"/>
        <v>65</v>
      </c>
      <c r="H12" s="27">
        <f t="shared" si="6"/>
        <v>76</v>
      </c>
      <c r="I12" s="33" t="str">
        <f t="shared" si="7"/>
        <v>64 - 75</v>
      </c>
      <c r="J12" s="29" t="str">
        <f t="shared" si="8"/>
        <v>65 - 76</v>
      </c>
      <c r="K12" s="30">
        <f t="shared" si="9"/>
        <v>1.2801233853865455</v>
      </c>
      <c r="L12" s="35">
        <f t="shared" si="10"/>
        <v>-0.10085337662522083</v>
      </c>
      <c r="M12" s="35">
        <f t="shared" si="11"/>
        <v>0.12645584433295171</v>
      </c>
      <c r="N12" s="32">
        <f t="shared" si="12"/>
        <v>0</v>
      </c>
      <c r="O12" s="25" t="s">
        <v>58</v>
      </c>
      <c r="P12" s="25" t="s">
        <v>57</v>
      </c>
      <c r="Q12" s="46">
        <v>190</v>
      </c>
      <c r="R12" s="46">
        <v>273</v>
      </c>
      <c r="S12" s="46">
        <v>202</v>
      </c>
      <c r="T12" s="46">
        <v>285</v>
      </c>
      <c r="U12" s="167">
        <v>9</v>
      </c>
      <c r="W12" s="138"/>
      <c r="Z12" s="138"/>
      <c r="AB12" s="139"/>
      <c r="AD12" s="138"/>
      <c r="AG12" s="138"/>
    </row>
    <row r="13" spans="1:33" ht="12" x14ac:dyDescent="0.25">
      <c r="A13" s="25" t="str">
        <f t="shared" si="0"/>
        <v>Balfour</v>
      </c>
      <c r="B13" s="26">
        <f t="shared" si="1"/>
        <v>69.696969696969703</v>
      </c>
      <c r="C13" s="26">
        <f t="shared" si="2"/>
        <v>70.588235294117652</v>
      </c>
      <c r="D13" s="27">
        <f>80</f>
        <v>80</v>
      </c>
      <c r="E13" s="27">
        <f t="shared" si="3"/>
        <v>53</v>
      </c>
      <c r="F13" s="27">
        <f t="shared" si="4"/>
        <v>83</v>
      </c>
      <c r="G13" s="27">
        <f t="shared" si="5"/>
        <v>54</v>
      </c>
      <c r="H13" s="27">
        <f t="shared" si="6"/>
        <v>83</v>
      </c>
      <c r="I13" s="33" t="str">
        <f t="shared" si="7"/>
        <v>53 - 83</v>
      </c>
      <c r="J13" s="29" t="str">
        <f t="shared" si="8"/>
        <v>54 - 83</v>
      </c>
      <c r="K13" s="30">
        <f t="shared" si="9"/>
        <v>0.89126559714794951</v>
      </c>
      <c r="L13" s="35">
        <f t="shared" si="10"/>
        <v>-0.31933580395712324</v>
      </c>
      <c r="M13" s="35">
        <f t="shared" si="11"/>
        <v>0.33716111590008224</v>
      </c>
      <c r="N13" s="32">
        <f t="shared" si="12"/>
        <v>0</v>
      </c>
      <c r="O13" s="25" t="s">
        <v>62</v>
      </c>
      <c r="P13" s="25" t="s">
        <v>61</v>
      </c>
      <c r="Q13" s="46">
        <v>23</v>
      </c>
      <c r="R13" s="46">
        <v>33</v>
      </c>
      <c r="S13" s="46">
        <v>24</v>
      </c>
      <c r="T13" s="46">
        <v>34</v>
      </c>
      <c r="U13" s="167">
        <v>10</v>
      </c>
      <c r="W13" s="138"/>
      <c r="Z13" s="138"/>
      <c r="AA13" s="168"/>
      <c r="AB13" s="139"/>
      <c r="AD13" s="138"/>
      <c r="AG13" s="138"/>
    </row>
    <row r="14" spans="1:33" ht="12" x14ac:dyDescent="0.25">
      <c r="A14" s="25" t="str">
        <f t="shared" si="0"/>
        <v>Ninewells</v>
      </c>
      <c r="B14" s="26">
        <f t="shared" si="1"/>
        <v>56.225680933852139</v>
      </c>
      <c r="C14" s="26">
        <f t="shared" si="2"/>
        <v>70.099667774086384</v>
      </c>
      <c r="D14" s="27">
        <f>80</f>
        <v>80</v>
      </c>
      <c r="E14" s="27">
        <f t="shared" si="3"/>
        <v>52</v>
      </c>
      <c r="F14" s="27">
        <f t="shared" si="4"/>
        <v>60</v>
      </c>
      <c r="G14" s="27">
        <f t="shared" si="5"/>
        <v>66</v>
      </c>
      <c r="H14" s="27">
        <f t="shared" si="6"/>
        <v>74</v>
      </c>
      <c r="I14" s="33" t="str">
        <f t="shared" si="7"/>
        <v>52 - 60</v>
      </c>
      <c r="J14" s="29" t="str">
        <f t="shared" si="8"/>
        <v>66 - 74</v>
      </c>
      <c r="K14" s="30">
        <f t="shared" si="9"/>
        <v>13.873986840234245</v>
      </c>
      <c r="L14" s="35">
        <f t="shared" si="10"/>
        <v>5.4329841354030628E-2</v>
      </c>
      <c r="M14" s="35">
        <f t="shared" si="11"/>
        <v>0.22314989545065422</v>
      </c>
      <c r="N14" s="32">
        <f t="shared" si="12"/>
        <v>1</v>
      </c>
      <c r="O14" s="25" t="s">
        <v>65</v>
      </c>
      <c r="P14" s="25" t="s">
        <v>64</v>
      </c>
      <c r="Q14" s="46">
        <v>289</v>
      </c>
      <c r="R14" s="46">
        <v>514</v>
      </c>
      <c r="S14" s="46">
        <v>422</v>
      </c>
      <c r="T14" s="46">
        <v>602</v>
      </c>
      <c r="U14" s="167">
        <v>11</v>
      </c>
      <c r="W14" s="138"/>
      <c r="Z14" s="138"/>
      <c r="AA14" s="168"/>
      <c r="AB14" s="139"/>
      <c r="AD14" s="138"/>
      <c r="AG14" s="138"/>
    </row>
    <row r="15" spans="1:33" ht="12" x14ac:dyDescent="0.2">
      <c r="A15" s="25" t="str">
        <f t="shared" si="0"/>
        <v>Borders</v>
      </c>
      <c r="B15" s="26">
        <f t="shared" si="1"/>
        <v>68.108108108108112</v>
      </c>
      <c r="C15" s="26">
        <f t="shared" si="2"/>
        <v>69.473684210526315</v>
      </c>
      <c r="D15" s="27">
        <f>80</f>
        <v>80</v>
      </c>
      <c r="E15" s="27">
        <f t="shared" si="3"/>
        <v>61</v>
      </c>
      <c r="F15" s="27">
        <f t="shared" si="4"/>
        <v>74</v>
      </c>
      <c r="G15" s="27">
        <f t="shared" si="5"/>
        <v>63</v>
      </c>
      <c r="H15" s="27">
        <f t="shared" si="6"/>
        <v>76</v>
      </c>
      <c r="I15" s="33" t="str">
        <f t="shared" si="7"/>
        <v>61 - 74</v>
      </c>
      <c r="J15" s="29" t="str">
        <f t="shared" si="8"/>
        <v>63 - 76</v>
      </c>
      <c r="K15" s="30">
        <f t="shared" si="9"/>
        <v>1.3655761024182027</v>
      </c>
      <c r="L15" s="35">
        <f t="shared" si="10"/>
        <v>-0.12681443019224764</v>
      </c>
      <c r="M15" s="35">
        <f t="shared" si="11"/>
        <v>0.15412595224061182</v>
      </c>
      <c r="N15" s="32">
        <f t="shared" si="12"/>
        <v>0</v>
      </c>
      <c r="O15" s="25" t="s">
        <v>11</v>
      </c>
      <c r="P15" s="25" t="s">
        <v>31</v>
      </c>
      <c r="Q15" s="46">
        <v>126</v>
      </c>
      <c r="R15" s="46">
        <v>185</v>
      </c>
      <c r="S15" s="46">
        <v>132</v>
      </c>
      <c r="T15" s="46">
        <v>190</v>
      </c>
      <c r="U15" s="167">
        <v>12</v>
      </c>
      <c r="W15" s="138"/>
      <c r="Z15" s="138"/>
      <c r="AB15" s="139"/>
      <c r="AD15" s="138"/>
      <c r="AG15" s="138"/>
    </row>
    <row r="16" spans="1:33" ht="12" x14ac:dyDescent="0.2">
      <c r="A16" s="25" t="str">
        <f t="shared" si="0"/>
        <v>VHK</v>
      </c>
      <c r="B16" s="26">
        <f t="shared" si="1"/>
        <v>75.162337662337663</v>
      </c>
      <c r="C16" s="26">
        <f t="shared" si="2"/>
        <v>69.25</v>
      </c>
      <c r="D16" s="27">
        <f>80</f>
        <v>80</v>
      </c>
      <c r="E16" s="27">
        <f t="shared" si="3"/>
        <v>72</v>
      </c>
      <c r="F16" s="27">
        <f t="shared" si="4"/>
        <v>78</v>
      </c>
      <c r="G16" s="27">
        <f t="shared" si="5"/>
        <v>66</v>
      </c>
      <c r="H16" s="27">
        <f t="shared" si="6"/>
        <v>72</v>
      </c>
      <c r="I16" s="33" t="str">
        <f t="shared" si="7"/>
        <v>72 - 78</v>
      </c>
      <c r="J16" s="29" t="str">
        <f t="shared" si="8"/>
        <v>66 - 72</v>
      </c>
      <c r="K16" s="30">
        <f t="shared" si="9"/>
        <v>-5.9123376623376629</v>
      </c>
      <c r="L16" s="35">
        <f t="shared" si="10"/>
        <v>-0.12915362223950833</v>
      </c>
      <c r="M16" s="35">
        <f t="shared" si="11"/>
        <v>1.0906868992755073E-2</v>
      </c>
      <c r="N16" s="32">
        <f t="shared" si="12"/>
        <v>0</v>
      </c>
      <c r="O16" s="25" t="s">
        <v>72</v>
      </c>
      <c r="P16" s="25" t="s">
        <v>88</v>
      </c>
      <c r="Q16" s="46">
        <v>463</v>
      </c>
      <c r="R16" s="46">
        <v>616</v>
      </c>
      <c r="S16" s="46">
        <v>554</v>
      </c>
      <c r="T16" s="46">
        <v>800</v>
      </c>
      <c r="U16" s="167">
        <v>13</v>
      </c>
      <c r="W16" s="138"/>
      <c r="Z16" s="138"/>
      <c r="AB16" s="139"/>
      <c r="AD16" s="138"/>
      <c r="AG16" s="138"/>
    </row>
    <row r="17" spans="1:33" ht="12" x14ac:dyDescent="0.2">
      <c r="A17" s="25" t="str">
        <f t="shared" si="0"/>
        <v>Caithness*</v>
      </c>
      <c r="B17" s="26">
        <f t="shared" si="1"/>
        <v>75</v>
      </c>
      <c r="C17" s="26">
        <f t="shared" si="2"/>
        <v>68.085106382978722</v>
      </c>
      <c r="D17" s="27">
        <f>80</f>
        <v>80</v>
      </c>
      <c r="E17" s="27">
        <f t="shared" si="3"/>
        <v>62</v>
      </c>
      <c r="F17" s="27">
        <f t="shared" si="4"/>
        <v>84</v>
      </c>
      <c r="G17" s="27">
        <f t="shared" si="5"/>
        <v>54</v>
      </c>
      <c r="H17" s="27">
        <f t="shared" si="6"/>
        <v>80</v>
      </c>
      <c r="I17" s="33" t="str">
        <f t="shared" si="7"/>
        <v>62 - 84</v>
      </c>
      <c r="J17" s="29" t="str">
        <f t="shared" si="8"/>
        <v>54 - 80</v>
      </c>
      <c r="K17" s="30">
        <f t="shared" si="9"/>
        <v>-6.9148936170212778</v>
      </c>
      <c r="L17" s="35">
        <f t="shared" si="10"/>
        <v>-0.33121256787010045</v>
      </c>
      <c r="M17" s="35">
        <f t="shared" si="11"/>
        <v>0.19291469552967488</v>
      </c>
      <c r="N17" s="32">
        <f t="shared" si="12"/>
        <v>0</v>
      </c>
      <c r="O17" s="25" t="s">
        <v>83</v>
      </c>
      <c r="P17" s="25" t="s">
        <v>44</v>
      </c>
      <c r="Q17" s="46">
        <v>42</v>
      </c>
      <c r="R17" s="46">
        <v>56</v>
      </c>
      <c r="S17" s="46">
        <v>32</v>
      </c>
      <c r="T17" s="46">
        <v>47</v>
      </c>
      <c r="U17" s="167">
        <v>14</v>
      </c>
      <c r="W17" s="138"/>
      <c r="Z17" s="138"/>
      <c r="AB17" s="139"/>
      <c r="AD17" s="138"/>
      <c r="AG17" s="138"/>
    </row>
    <row r="18" spans="1:33" ht="12" x14ac:dyDescent="0.2">
      <c r="A18" s="25" t="str">
        <f t="shared" si="0"/>
        <v>Gilbert Bain*</v>
      </c>
      <c r="B18" s="26">
        <f t="shared" si="1"/>
        <v>69.696969696969703</v>
      </c>
      <c r="C18" s="26">
        <f t="shared" si="2"/>
        <v>67.64705882352942</v>
      </c>
      <c r="D18" s="27">
        <f>80</f>
        <v>80</v>
      </c>
      <c r="E18" s="27">
        <f t="shared" si="3"/>
        <v>53</v>
      </c>
      <c r="F18" s="27">
        <f t="shared" si="4"/>
        <v>83</v>
      </c>
      <c r="G18" s="27">
        <f t="shared" si="5"/>
        <v>51</v>
      </c>
      <c r="H18" s="27">
        <f t="shared" si="6"/>
        <v>81</v>
      </c>
      <c r="I18" s="33" t="str">
        <f t="shared" si="7"/>
        <v>53 - 83</v>
      </c>
      <c r="J18" s="29" t="str">
        <f t="shared" si="8"/>
        <v>51 - 81</v>
      </c>
      <c r="K18" s="30">
        <f t="shared" si="9"/>
        <v>-2.0499108734402824</v>
      </c>
      <c r="L18" s="35">
        <f t="shared" si="10"/>
        <v>-0.35305983691032961</v>
      </c>
      <c r="M18" s="35">
        <f t="shared" si="11"/>
        <v>0.31206161944152389</v>
      </c>
      <c r="N18" s="32">
        <f t="shared" si="12"/>
        <v>0</v>
      </c>
      <c r="O18" s="25" t="s">
        <v>89</v>
      </c>
      <c r="P18" s="25" t="s">
        <v>63</v>
      </c>
      <c r="Q18" s="46">
        <v>23</v>
      </c>
      <c r="R18" s="46">
        <v>33</v>
      </c>
      <c r="S18" s="46">
        <v>23</v>
      </c>
      <c r="T18" s="46">
        <v>34</v>
      </c>
      <c r="U18" s="167">
        <v>15</v>
      </c>
      <c r="W18" s="138"/>
      <c r="Z18" s="138"/>
      <c r="AB18" s="139"/>
      <c r="AD18" s="138"/>
      <c r="AG18" s="138"/>
    </row>
    <row r="19" spans="1:33" ht="12" x14ac:dyDescent="0.2">
      <c r="A19" s="25" t="str">
        <f t="shared" si="0"/>
        <v>Wishaw</v>
      </c>
      <c r="B19" s="26">
        <f t="shared" si="1"/>
        <v>65.151515151515156</v>
      </c>
      <c r="C19" s="26">
        <f t="shared" si="2"/>
        <v>67.317073170731717</v>
      </c>
      <c r="D19" s="27">
        <f>80</f>
        <v>80</v>
      </c>
      <c r="E19" s="27">
        <f t="shared" si="3"/>
        <v>60</v>
      </c>
      <c r="F19" s="27">
        <f t="shared" si="4"/>
        <v>70</v>
      </c>
      <c r="G19" s="27">
        <f t="shared" si="5"/>
        <v>63</v>
      </c>
      <c r="H19" s="27">
        <f t="shared" si="6"/>
        <v>72</v>
      </c>
      <c r="I19" s="33" t="str">
        <f t="shared" si="7"/>
        <v>60 - 70</v>
      </c>
      <c r="J19" s="29" t="str">
        <f t="shared" si="8"/>
        <v>63 - 72</v>
      </c>
      <c r="K19" s="30">
        <f t="shared" si="9"/>
        <v>2.1655580192165615</v>
      </c>
      <c r="L19" s="35">
        <f t="shared" si="10"/>
        <v>-7.613351821340536E-2</v>
      </c>
      <c r="M19" s="35">
        <f t="shared" si="11"/>
        <v>0.11944467859773661</v>
      </c>
      <c r="N19" s="32">
        <f t="shared" si="12"/>
        <v>0</v>
      </c>
      <c r="O19" s="25" t="s">
        <v>54</v>
      </c>
      <c r="P19" s="25" t="s">
        <v>53</v>
      </c>
      <c r="Q19" s="46">
        <v>258</v>
      </c>
      <c r="R19" s="46">
        <v>396</v>
      </c>
      <c r="S19" s="46">
        <v>276</v>
      </c>
      <c r="T19" s="46">
        <v>410</v>
      </c>
      <c r="U19" s="167">
        <v>16</v>
      </c>
      <c r="W19" s="138"/>
      <c r="Z19" s="138"/>
      <c r="AB19" s="139"/>
      <c r="AD19" s="138"/>
      <c r="AG19" s="138"/>
    </row>
    <row r="20" spans="1:33" ht="12" x14ac:dyDescent="0.2">
      <c r="A20" s="25" t="str">
        <f t="shared" si="0"/>
        <v>QUEH</v>
      </c>
      <c r="B20" s="26">
        <f t="shared" si="1"/>
        <v>63.966244725738399</v>
      </c>
      <c r="C20" s="26">
        <f t="shared" si="2"/>
        <v>67.194780987884442</v>
      </c>
      <c r="D20" s="27">
        <f>80</f>
        <v>80</v>
      </c>
      <c r="E20" s="27">
        <f t="shared" si="3"/>
        <v>61</v>
      </c>
      <c r="F20" s="27">
        <f t="shared" si="4"/>
        <v>67</v>
      </c>
      <c r="G20" s="27">
        <f t="shared" si="5"/>
        <v>64</v>
      </c>
      <c r="H20" s="27">
        <f t="shared" si="6"/>
        <v>70</v>
      </c>
      <c r="I20" s="33" t="str">
        <f t="shared" si="7"/>
        <v>61 - 67</v>
      </c>
      <c r="J20" s="29" t="str">
        <f t="shared" si="8"/>
        <v>64 - 70</v>
      </c>
      <c r="K20" s="30">
        <f t="shared" si="9"/>
        <v>3.2285362621460436</v>
      </c>
      <c r="L20" s="35">
        <f t="shared" si="10"/>
        <v>-2.6414744032884845E-2</v>
      </c>
      <c r="M20" s="35">
        <f t="shared" si="11"/>
        <v>9.0985469275805697E-2</v>
      </c>
      <c r="N20" s="32">
        <f t="shared" si="12"/>
        <v>0</v>
      </c>
      <c r="O20" s="25" t="s">
        <v>161</v>
      </c>
      <c r="P20" s="25" t="s">
        <v>160</v>
      </c>
      <c r="Q20" s="46">
        <v>758</v>
      </c>
      <c r="R20" s="46">
        <v>1185</v>
      </c>
      <c r="S20" s="46">
        <v>721</v>
      </c>
      <c r="T20" s="46">
        <v>1073</v>
      </c>
      <c r="U20" s="167">
        <v>17</v>
      </c>
      <c r="W20" s="138"/>
      <c r="Z20" s="138"/>
      <c r="AB20" s="139"/>
      <c r="AD20" s="138"/>
      <c r="AG20" s="138"/>
    </row>
    <row r="21" spans="1:33" ht="12" x14ac:dyDescent="0.2">
      <c r="A21" s="25" t="str">
        <f t="shared" si="0"/>
        <v>Dr Grays</v>
      </c>
      <c r="B21" s="26">
        <f t="shared" si="1"/>
        <v>64.827586206896541</v>
      </c>
      <c r="C21" s="26">
        <f t="shared" si="2"/>
        <v>66.666666666666657</v>
      </c>
      <c r="D21" s="27">
        <f>80</f>
        <v>80</v>
      </c>
      <c r="E21" s="27">
        <f t="shared" si="3"/>
        <v>57</v>
      </c>
      <c r="F21" s="27">
        <f t="shared" si="4"/>
        <v>72</v>
      </c>
      <c r="G21" s="27">
        <f t="shared" si="5"/>
        <v>59</v>
      </c>
      <c r="H21" s="27">
        <f t="shared" si="6"/>
        <v>74</v>
      </c>
      <c r="I21" s="33" t="str">
        <f t="shared" si="7"/>
        <v>57 - 72</v>
      </c>
      <c r="J21" s="29" t="str">
        <f t="shared" si="8"/>
        <v>59 - 74</v>
      </c>
      <c r="K21" s="30">
        <f t="shared" si="9"/>
        <v>1.8390804597701162</v>
      </c>
      <c r="L21" s="35">
        <f t="shared" si="10"/>
        <v>-0.1415745029734754</v>
      </c>
      <c r="M21" s="35">
        <f t="shared" si="11"/>
        <v>0.1783561121688777</v>
      </c>
      <c r="N21" s="32">
        <f t="shared" si="12"/>
        <v>0</v>
      </c>
      <c r="O21" s="25" t="s">
        <v>38</v>
      </c>
      <c r="P21" s="25" t="s">
        <v>37</v>
      </c>
      <c r="Q21" s="46">
        <v>94</v>
      </c>
      <c r="R21" s="46">
        <v>145</v>
      </c>
      <c r="S21" s="46">
        <v>106</v>
      </c>
      <c r="T21" s="46">
        <v>159</v>
      </c>
      <c r="U21" s="167">
        <v>18</v>
      </c>
      <c r="W21" s="138"/>
      <c r="Z21" s="138"/>
      <c r="AB21" s="139"/>
      <c r="AD21" s="138"/>
      <c r="AG21" s="138"/>
    </row>
    <row r="22" spans="1:33" ht="12" x14ac:dyDescent="0.2">
      <c r="A22" s="25" t="str">
        <f t="shared" si="0"/>
        <v>FVRH</v>
      </c>
      <c r="B22" s="26">
        <f t="shared" si="1"/>
        <v>71.508379888268152</v>
      </c>
      <c r="C22" s="26">
        <f t="shared" si="2"/>
        <v>66.410748560460647</v>
      </c>
      <c r="D22" s="27">
        <f>80</f>
        <v>80</v>
      </c>
      <c r="E22" s="27">
        <f t="shared" si="3"/>
        <v>68</v>
      </c>
      <c r="F22" s="27">
        <f t="shared" si="4"/>
        <v>75</v>
      </c>
      <c r="G22" s="27">
        <f t="shared" si="5"/>
        <v>62</v>
      </c>
      <c r="H22" s="27">
        <f t="shared" si="6"/>
        <v>70</v>
      </c>
      <c r="I22" s="33" t="str">
        <f t="shared" si="7"/>
        <v>68 - 75</v>
      </c>
      <c r="J22" s="29" t="str">
        <f t="shared" si="8"/>
        <v>62 - 70</v>
      </c>
      <c r="K22" s="30">
        <f t="shared" si="9"/>
        <v>-5.0976313278075054</v>
      </c>
      <c r="L22" s="35">
        <f t="shared" si="10"/>
        <v>-0.13438748935571138</v>
      </c>
      <c r="M22" s="35">
        <f t="shared" si="11"/>
        <v>3.2434862799561245E-2</v>
      </c>
      <c r="N22" s="32">
        <f t="shared" si="12"/>
        <v>0</v>
      </c>
      <c r="O22" s="25" t="s">
        <v>75</v>
      </c>
      <c r="P22" s="25" t="s">
        <v>35</v>
      </c>
      <c r="Q22" s="46">
        <v>384</v>
      </c>
      <c r="R22" s="46">
        <v>537</v>
      </c>
      <c r="S22" s="46">
        <v>346</v>
      </c>
      <c r="T22" s="46">
        <v>521</v>
      </c>
      <c r="U22" s="167">
        <v>19</v>
      </c>
      <c r="W22" s="138"/>
      <c r="Z22" s="138"/>
      <c r="AB22" s="139"/>
      <c r="AD22" s="138"/>
      <c r="AG22" s="138"/>
    </row>
    <row r="23" spans="1:33" ht="12" x14ac:dyDescent="0.2">
      <c r="A23" s="25" t="str">
        <f t="shared" si="0"/>
        <v>RIE</v>
      </c>
      <c r="B23" s="26">
        <f t="shared" si="1"/>
        <v>62.46089676746611</v>
      </c>
      <c r="C23" s="26">
        <f t="shared" si="2"/>
        <v>66.149068322981364</v>
      </c>
      <c r="D23" s="27">
        <f>80</f>
        <v>80</v>
      </c>
      <c r="E23" s="27">
        <f t="shared" si="3"/>
        <v>59</v>
      </c>
      <c r="F23" s="27">
        <f t="shared" si="4"/>
        <v>65</v>
      </c>
      <c r="G23" s="27">
        <f t="shared" si="5"/>
        <v>63</v>
      </c>
      <c r="H23" s="27">
        <f t="shared" si="6"/>
        <v>69</v>
      </c>
      <c r="I23" s="33" t="str">
        <f t="shared" si="7"/>
        <v>59 - 65</v>
      </c>
      <c r="J23" s="29" t="str">
        <f t="shared" si="8"/>
        <v>63 - 69</v>
      </c>
      <c r="K23" s="30">
        <f t="shared" si="9"/>
        <v>3.6881715555152539</v>
      </c>
      <c r="L23" s="35">
        <f t="shared" si="10"/>
        <v>-2.7176886872538927E-2</v>
      </c>
      <c r="M23" s="35">
        <f t="shared" si="11"/>
        <v>0.10094031798284396</v>
      </c>
      <c r="N23" s="32">
        <f t="shared" si="12"/>
        <v>0</v>
      </c>
      <c r="O23" s="25" t="s">
        <v>56</v>
      </c>
      <c r="P23" s="25" t="s">
        <v>55</v>
      </c>
      <c r="Q23" s="46">
        <v>599</v>
      </c>
      <c r="R23" s="46">
        <v>959</v>
      </c>
      <c r="S23" s="46">
        <v>639</v>
      </c>
      <c r="T23" s="46">
        <v>966</v>
      </c>
      <c r="U23" s="167">
        <v>20</v>
      </c>
      <c r="W23" s="138"/>
      <c r="Z23" s="138"/>
      <c r="AB23" s="139"/>
      <c r="AD23" s="138"/>
      <c r="AG23" s="138"/>
    </row>
    <row r="24" spans="1:33" ht="12" x14ac:dyDescent="0.2">
      <c r="A24" s="25" t="str">
        <f t="shared" si="0"/>
        <v>PRI</v>
      </c>
      <c r="B24" s="26">
        <f t="shared" si="1"/>
        <v>49.494949494949495</v>
      </c>
      <c r="C24" s="26">
        <f t="shared" si="2"/>
        <v>60.540540540540547</v>
      </c>
      <c r="D24" s="27">
        <f>80</f>
        <v>80</v>
      </c>
      <c r="E24" s="27">
        <f t="shared" si="3"/>
        <v>43</v>
      </c>
      <c r="F24" s="27">
        <f t="shared" si="4"/>
        <v>56</v>
      </c>
      <c r="G24" s="27">
        <f t="shared" si="5"/>
        <v>53</v>
      </c>
      <c r="H24" s="27">
        <f t="shared" si="6"/>
        <v>67</v>
      </c>
      <c r="I24" s="33" t="str">
        <f t="shared" si="7"/>
        <v>43 - 56</v>
      </c>
      <c r="J24" s="29" t="str">
        <f t="shared" si="8"/>
        <v>53 - 67</v>
      </c>
      <c r="K24" s="30">
        <f t="shared" si="9"/>
        <v>11.045591045591053</v>
      </c>
      <c r="L24" s="35">
        <f t="shared" si="10"/>
        <v>-3.7874594791467819E-2</v>
      </c>
      <c r="M24" s="35">
        <f t="shared" si="11"/>
        <v>0.25878641570328875</v>
      </c>
      <c r="N24" s="32">
        <f t="shared" si="12"/>
        <v>0</v>
      </c>
      <c r="O24" s="25" t="s">
        <v>67</v>
      </c>
      <c r="P24" s="25" t="s">
        <v>66</v>
      </c>
      <c r="Q24" s="46">
        <v>98</v>
      </c>
      <c r="R24" s="46">
        <v>198</v>
      </c>
      <c r="S24" s="46">
        <v>112</v>
      </c>
      <c r="T24" s="46">
        <v>185</v>
      </c>
      <c r="U24" s="167">
        <v>21</v>
      </c>
      <c r="W24" s="138"/>
      <c r="Z24" s="138"/>
      <c r="AB24" s="139"/>
      <c r="AD24" s="138"/>
      <c r="AG24" s="138"/>
    </row>
    <row r="25" spans="1:33" ht="12" x14ac:dyDescent="0.25">
      <c r="A25" s="25" t="str">
        <f t="shared" si="0"/>
        <v>DGRI</v>
      </c>
      <c r="B25" s="26">
        <f t="shared" si="1"/>
        <v>44.196428571428569</v>
      </c>
      <c r="C25" s="26">
        <f t="shared" si="2"/>
        <v>57.81990521327014</v>
      </c>
      <c r="D25" s="27">
        <f>80</f>
        <v>80</v>
      </c>
      <c r="E25" s="27">
        <f t="shared" si="3"/>
        <v>38</v>
      </c>
      <c r="F25" s="27">
        <f t="shared" si="4"/>
        <v>51</v>
      </c>
      <c r="G25" s="27">
        <f t="shared" si="5"/>
        <v>51</v>
      </c>
      <c r="H25" s="27">
        <f t="shared" si="6"/>
        <v>64</v>
      </c>
      <c r="I25" s="33" t="str">
        <f t="shared" si="7"/>
        <v>38 - 51</v>
      </c>
      <c r="J25" s="29" t="str">
        <f t="shared" si="8"/>
        <v>51 - 64</v>
      </c>
      <c r="K25" s="30">
        <f t="shared" si="9"/>
        <v>13.62347664184157</v>
      </c>
      <c r="L25" s="35">
        <f t="shared" si="10"/>
        <v>-3.2069103846669722E-3</v>
      </c>
      <c r="M25" s="35">
        <f t="shared" si="11"/>
        <v>0.27567644322149837</v>
      </c>
      <c r="N25" s="32">
        <f t="shared" si="12"/>
        <v>0</v>
      </c>
      <c r="O25" s="25" t="s">
        <v>33</v>
      </c>
      <c r="P25" s="25" t="s">
        <v>32</v>
      </c>
      <c r="Q25" s="46">
        <v>99</v>
      </c>
      <c r="R25" s="46">
        <v>224</v>
      </c>
      <c r="S25" s="46">
        <v>122</v>
      </c>
      <c r="T25" s="46">
        <v>211</v>
      </c>
      <c r="U25" s="167">
        <v>22</v>
      </c>
      <c r="W25" s="138"/>
      <c r="Z25" s="138"/>
      <c r="AA25" s="168"/>
      <c r="AB25" s="139"/>
      <c r="AD25" s="138"/>
      <c r="AG25" s="138"/>
    </row>
    <row r="26" spans="1:33" ht="12" x14ac:dyDescent="0.2">
      <c r="A26" s="25" t="str">
        <f t="shared" si="0"/>
        <v>Belford*</v>
      </c>
      <c r="B26" s="26">
        <f t="shared" si="1"/>
        <v>80</v>
      </c>
      <c r="C26" s="26">
        <f t="shared" si="2"/>
        <v>54.166666666666664</v>
      </c>
      <c r="D26" s="27">
        <f>80</f>
        <v>80</v>
      </c>
      <c r="E26" s="27">
        <f t="shared" si="3"/>
        <v>64</v>
      </c>
      <c r="F26" s="27">
        <f t="shared" si="4"/>
        <v>90</v>
      </c>
      <c r="G26" s="27">
        <f t="shared" si="5"/>
        <v>35</v>
      </c>
      <c r="H26" s="27">
        <f t="shared" si="6"/>
        <v>72</v>
      </c>
      <c r="I26" s="33" t="str">
        <f t="shared" si="7"/>
        <v>64 - 90</v>
      </c>
      <c r="J26" s="29" t="str">
        <f t="shared" si="8"/>
        <v>35 - 72</v>
      </c>
      <c r="K26" s="30">
        <f t="shared" si="9"/>
        <v>-25.833333333333336</v>
      </c>
      <c r="L26" s="35">
        <f t="shared" si="10"/>
        <v>-0.61680948930781887</v>
      </c>
      <c r="M26" s="35">
        <f t="shared" si="11"/>
        <v>0.1001428226411521</v>
      </c>
      <c r="N26" s="32">
        <f t="shared" si="12"/>
        <v>0</v>
      </c>
      <c r="O26" s="25" t="s">
        <v>82</v>
      </c>
      <c r="P26" s="25" t="s">
        <v>43</v>
      </c>
      <c r="Q26" s="46">
        <v>28</v>
      </c>
      <c r="R26" s="46">
        <v>35</v>
      </c>
      <c r="S26" s="46">
        <v>13</v>
      </c>
      <c r="T26" s="46">
        <v>24</v>
      </c>
      <c r="U26" s="167">
        <v>23</v>
      </c>
      <c r="W26" s="138"/>
      <c r="Z26" s="138"/>
      <c r="AB26" s="139"/>
      <c r="AD26" s="138"/>
      <c r="AG26" s="138"/>
    </row>
    <row r="27" spans="1:33" ht="12" x14ac:dyDescent="0.2">
      <c r="A27" s="25" t="str">
        <f t="shared" si="0"/>
        <v>RAH</v>
      </c>
      <c r="B27" s="26">
        <f t="shared" si="1"/>
        <v>58.421052631578952</v>
      </c>
      <c r="C27" s="26">
        <f t="shared" si="2"/>
        <v>54.072398190045249</v>
      </c>
      <c r="D27" s="27">
        <f>80</f>
        <v>80</v>
      </c>
      <c r="E27" s="27">
        <f t="shared" si="3"/>
        <v>53</v>
      </c>
      <c r="F27" s="27">
        <f t="shared" si="4"/>
        <v>63</v>
      </c>
      <c r="G27" s="27">
        <f t="shared" si="5"/>
        <v>49</v>
      </c>
      <c r="H27" s="27">
        <f t="shared" si="6"/>
        <v>59</v>
      </c>
      <c r="I27" s="33" t="str">
        <f t="shared" si="7"/>
        <v>53 - 63</v>
      </c>
      <c r="J27" s="29" t="str">
        <f t="shared" si="8"/>
        <v>49 - 59</v>
      </c>
      <c r="K27" s="30">
        <f t="shared" si="9"/>
        <v>-4.3486544415337036</v>
      </c>
      <c r="L27" s="35">
        <f t="shared" si="10"/>
        <v>-0.14521108342887601</v>
      </c>
      <c r="M27" s="35">
        <f t="shared" si="11"/>
        <v>5.8237994598201892E-2</v>
      </c>
      <c r="N27" s="32">
        <f t="shared" si="12"/>
        <v>0</v>
      </c>
      <c r="O27" s="25" t="s">
        <v>77</v>
      </c>
      <c r="P27" s="25" t="s">
        <v>42</v>
      </c>
      <c r="Q27" s="46">
        <v>222</v>
      </c>
      <c r="R27" s="46">
        <v>380</v>
      </c>
      <c r="S27" s="46">
        <v>239</v>
      </c>
      <c r="T27" s="46">
        <v>442</v>
      </c>
      <c r="U27" s="167">
        <v>24</v>
      </c>
      <c r="W27" s="138"/>
      <c r="Z27" s="138"/>
      <c r="AB27" s="139"/>
      <c r="AD27" s="138"/>
      <c r="AG27" s="138"/>
    </row>
    <row r="28" spans="1:33" ht="12" x14ac:dyDescent="0.2">
      <c r="A28" s="25" t="str">
        <f t="shared" si="0"/>
        <v>L&amp;I</v>
      </c>
      <c r="B28" s="26">
        <f t="shared" si="1"/>
        <v>71.794871794871796</v>
      </c>
      <c r="C28" s="26">
        <f t="shared" si="2"/>
        <v>53.125</v>
      </c>
      <c r="D28" s="27">
        <f>80</f>
        <v>80</v>
      </c>
      <c r="E28" s="27">
        <f t="shared" si="3"/>
        <v>56</v>
      </c>
      <c r="F28" s="27">
        <f t="shared" si="4"/>
        <v>83</v>
      </c>
      <c r="G28" s="27">
        <f t="shared" si="5"/>
        <v>36</v>
      </c>
      <c r="H28" s="27">
        <f t="shared" si="6"/>
        <v>69</v>
      </c>
      <c r="I28" s="33" t="str">
        <f t="shared" si="7"/>
        <v>56 - 83</v>
      </c>
      <c r="J28" s="29" t="str">
        <f t="shared" si="8"/>
        <v>36 - 69</v>
      </c>
      <c r="K28" s="30">
        <f t="shared" si="9"/>
        <v>-18.669871794871796</v>
      </c>
      <c r="L28" s="35">
        <f t="shared" si="10"/>
        <v>-0.52103131140179992</v>
      </c>
      <c r="M28" s="35">
        <f t="shared" si="11"/>
        <v>0.14763387550436397</v>
      </c>
      <c r="N28" s="32">
        <f t="shared" si="12"/>
        <v>0</v>
      </c>
      <c r="O28" s="25" t="s">
        <v>46</v>
      </c>
      <c r="P28" s="25" t="s">
        <v>45</v>
      </c>
      <c r="Q28" s="46">
        <v>28</v>
      </c>
      <c r="R28" s="46">
        <v>39</v>
      </c>
      <c r="S28" s="46">
        <v>17</v>
      </c>
      <c r="T28" s="46">
        <v>32</v>
      </c>
      <c r="U28" s="167">
        <v>25</v>
      </c>
      <c r="W28" s="138"/>
      <c r="Z28" s="138"/>
      <c r="AB28" s="139"/>
      <c r="AD28" s="138"/>
      <c r="AG28" s="138"/>
    </row>
    <row r="29" spans="1:33" ht="12" x14ac:dyDescent="0.2">
      <c r="A29" s="25" t="str">
        <f t="shared" si="0"/>
        <v>WGH</v>
      </c>
      <c r="B29" s="26">
        <f t="shared" si="1"/>
        <v>47.430830039525688</v>
      </c>
      <c r="C29" s="26">
        <f t="shared" si="2"/>
        <v>44.588744588744589</v>
      </c>
      <c r="D29" s="27">
        <f>80</f>
        <v>80</v>
      </c>
      <c r="E29" s="27">
        <f t="shared" si="3"/>
        <v>41</v>
      </c>
      <c r="F29" s="27">
        <f t="shared" si="4"/>
        <v>54</v>
      </c>
      <c r="G29" s="27">
        <f t="shared" si="5"/>
        <v>38</v>
      </c>
      <c r="H29" s="27">
        <f t="shared" si="6"/>
        <v>51</v>
      </c>
      <c r="I29" s="33" t="str">
        <f t="shared" si="7"/>
        <v>41 - 54</v>
      </c>
      <c r="J29" s="29" t="str">
        <f t="shared" si="8"/>
        <v>38 - 51</v>
      </c>
      <c r="K29" s="30">
        <f t="shared" si="9"/>
        <v>-2.8420854507810986</v>
      </c>
      <c r="L29" s="35">
        <f t="shared" si="10"/>
        <v>-0.16148314182680484</v>
      </c>
      <c r="M29" s="35">
        <f t="shared" si="11"/>
        <v>0.10464143281118282</v>
      </c>
      <c r="N29" s="32">
        <f t="shared" si="12"/>
        <v>0</v>
      </c>
      <c r="O29" s="25" t="s">
        <v>60</v>
      </c>
      <c r="P29" s="25" t="s">
        <v>59</v>
      </c>
      <c r="Q29" s="46">
        <v>120</v>
      </c>
      <c r="R29" s="46">
        <v>253</v>
      </c>
      <c r="S29" s="46">
        <v>103</v>
      </c>
      <c r="T29" s="46">
        <v>231</v>
      </c>
      <c r="U29" s="167">
        <v>26</v>
      </c>
      <c r="W29" s="138"/>
      <c r="Z29" s="138"/>
      <c r="AB29" s="139"/>
      <c r="AD29" s="138"/>
      <c r="AG29" s="138"/>
    </row>
    <row r="30" spans="1:33" ht="12" x14ac:dyDescent="0.2">
      <c r="A30" s="25" t="str">
        <f t="shared" si="0"/>
        <v>Raigmore</v>
      </c>
      <c r="B30" s="26">
        <f t="shared" si="1"/>
        <v>44.378698224852073</v>
      </c>
      <c r="C30" s="26">
        <f t="shared" si="2"/>
        <v>43.478260869565219</v>
      </c>
      <c r="D30" s="27">
        <f>80</f>
        <v>80</v>
      </c>
      <c r="E30" s="27">
        <f t="shared" si="3"/>
        <v>39</v>
      </c>
      <c r="F30" s="27">
        <f t="shared" si="4"/>
        <v>50</v>
      </c>
      <c r="G30" s="27">
        <f t="shared" si="5"/>
        <v>38</v>
      </c>
      <c r="H30" s="27">
        <f t="shared" si="6"/>
        <v>49</v>
      </c>
      <c r="I30" s="33" t="str">
        <f t="shared" si="7"/>
        <v>39 - 50</v>
      </c>
      <c r="J30" s="29" t="str">
        <f t="shared" si="8"/>
        <v>38 - 49</v>
      </c>
      <c r="K30" s="30">
        <f t="shared" si="9"/>
        <v>-0.90043735528685431</v>
      </c>
      <c r="L30" s="35">
        <f t="shared" si="10"/>
        <v>-0.12243700278002292</v>
      </c>
      <c r="M30" s="35">
        <f t="shared" si="11"/>
        <v>0.10442825567428585</v>
      </c>
      <c r="N30" s="32">
        <f t="shared" si="12"/>
        <v>0</v>
      </c>
      <c r="O30" s="25" t="s">
        <v>48</v>
      </c>
      <c r="P30" s="25" t="s">
        <v>47</v>
      </c>
      <c r="Q30" s="46">
        <v>150</v>
      </c>
      <c r="R30" s="46">
        <v>338</v>
      </c>
      <c r="S30" s="46">
        <v>140</v>
      </c>
      <c r="T30" s="46">
        <v>322</v>
      </c>
      <c r="U30" s="167">
        <v>27</v>
      </c>
      <c r="W30" s="138"/>
      <c r="Z30" s="138"/>
      <c r="AB30" s="139"/>
      <c r="AD30" s="138"/>
      <c r="AG30" s="138"/>
    </row>
    <row r="31" spans="1:33" ht="12" x14ac:dyDescent="0.2">
      <c r="A31" s="25" t="str">
        <f t="shared" si="0"/>
        <v>Ayr</v>
      </c>
      <c r="B31" s="26">
        <f t="shared" si="1"/>
        <v>28.571428571428569</v>
      </c>
      <c r="C31" s="26">
        <f t="shared" si="2"/>
        <v>30.555555555555557</v>
      </c>
      <c r="D31" s="27">
        <f>80</f>
        <v>80</v>
      </c>
      <c r="E31" s="27">
        <f t="shared" si="3"/>
        <v>15</v>
      </c>
      <c r="F31" s="27">
        <f t="shared" si="4"/>
        <v>47</v>
      </c>
      <c r="G31" s="27">
        <f t="shared" si="5"/>
        <v>18</v>
      </c>
      <c r="H31" s="27">
        <f t="shared" si="6"/>
        <v>47</v>
      </c>
      <c r="I31" s="33" t="str">
        <f t="shared" si="7"/>
        <v>15 - 47</v>
      </c>
      <c r="J31" s="29" t="str">
        <f t="shared" si="8"/>
        <v>18 - 47</v>
      </c>
      <c r="K31" s="30">
        <f t="shared" si="9"/>
        <v>1.9841269841269877</v>
      </c>
      <c r="L31" s="35">
        <f t="shared" si="10"/>
        <v>-0.31716812970154734</v>
      </c>
      <c r="M31" s="35">
        <f t="shared" si="11"/>
        <v>0.3568506693840871</v>
      </c>
      <c r="N31" s="32">
        <f t="shared" si="12"/>
        <v>0</v>
      </c>
      <c r="O31" s="25" t="s">
        <v>28</v>
      </c>
      <c r="P31" s="25" t="s">
        <v>27</v>
      </c>
      <c r="Q31" s="46">
        <v>8</v>
      </c>
      <c r="R31" s="46">
        <v>28</v>
      </c>
      <c r="S31" s="46">
        <v>11</v>
      </c>
      <c r="T31" s="46">
        <v>36</v>
      </c>
      <c r="U31" s="167">
        <v>28</v>
      </c>
      <c r="W31" s="138"/>
      <c r="Z31" s="138"/>
      <c r="AB31" s="139"/>
      <c r="AD31" s="138"/>
      <c r="AG31" s="138"/>
    </row>
    <row r="32" spans="1:33" ht="12" x14ac:dyDescent="0.2">
      <c r="A32" s="25" t="str">
        <f t="shared" si="0"/>
        <v>U&amp;B</v>
      </c>
      <c r="B32" s="26">
        <f t="shared" si="1"/>
        <v>0</v>
      </c>
      <c r="C32" s="26">
        <f t="shared" si="2"/>
        <v>0</v>
      </c>
      <c r="D32" s="27">
        <f>80</f>
        <v>80</v>
      </c>
      <c r="E32" s="27">
        <f t="shared" si="3"/>
        <v>0</v>
      </c>
      <c r="F32" s="27">
        <f t="shared" si="4"/>
        <v>66</v>
      </c>
      <c r="G32" s="27">
        <f t="shared" si="5"/>
        <v>0</v>
      </c>
      <c r="H32" s="27">
        <f t="shared" si="6"/>
        <v>79</v>
      </c>
      <c r="I32" s="33" t="str">
        <f t="shared" si="7"/>
        <v>0 - 66</v>
      </c>
      <c r="J32" s="29" t="str">
        <f t="shared" si="8"/>
        <v>0 - 79</v>
      </c>
      <c r="K32" s="30">
        <f t="shared" si="9"/>
        <v>0</v>
      </c>
      <c r="L32" s="35">
        <f t="shared" si="10"/>
        <v>0</v>
      </c>
      <c r="M32" s="35">
        <f t="shared" si="11"/>
        <v>0</v>
      </c>
      <c r="N32" s="32">
        <f t="shared" si="12"/>
        <v>0</v>
      </c>
      <c r="O32" s="25" t="s">
        <v>159</v>
      </c>
      <c r="P32" s="25" t="s">
        <v>68</v>
      </c>
      <c r="Q32" s="46">
        <v>0</v>
      </c>
      <c r="R32" s="46">
        <v>2</v>
      </c>
      <c r="S32" s="46">
        <v>0</v>
      </c>
      <c r="T32" s="46">
        <v>1</v>
      </c>
      <c r="U32" s="167">
        <v>29</v>
      </c>
      <c r="W32" s="138"/>
      <c r="Z32" s="138"/>
      <c r="AB32" s="139"/>
      <c r="AD32" s="138"/>
      <c r="AG32" s="138"/>
    </row>
    <row r="33" spans="15:22" ht="14.5" x14ac:dyDescent="0.35">
      <c r="O33"/>
      <c r="P33"/>
      <c r="Q33"/>
      <c r="R33"/>
      <c r="S33"/>
      <c r="T33"/>
      <c r="U33"/>
      <c r="V33"/>
    </row>
    <row r="34" spans="15:22" ht="14.5" x14ac:dyDescent="0.35">
      <c r="O34"/>
      <c r="P34"/>
      <c r="Q34"/>
      <c r="R34"/>
      <c r="S34"/>
      <c r="T34"/>
      <c r="U34"/>
      <c r="V34"/>
    </row>
    <row r="35" spans="15:22" ht="14.5" x14ac:dyDescent="0.35">
      <c r="O35" s="166"/>
      <c r="P35" s="166"/>
      <c r="Q35" s="166"/>
      <c r="R35" s="166"/>
      <c r="S35" s="166"/>
      <c r="T35" s="166"/>
      <c r="U35" s="159"/>
      <c r="V35"/>
    </row>
    <row r="36" spans="15:22" ht="14.5" x14ac:dyDescent="0.35">
      <c r="O36" s="165"/>
      <c r="P36" s="164"/>
      <c r="Q36" s="164"/>
      <c r="R36" s="164"/>
      <c r="S36" s="164"/>
      <c r="T36" s="164"/>
      <c r="U36" s="159"/>
      <c r="V36"/>
    </row>
    <row r="37" spans="15:22" ht="14.5" x14ac:dyDescent="0.35">
      <c r="O37" s="163"/>
      <c r="P37" s="163"/>
      <c r="Q37" s="163"/>
      <c r="R37" s="162"/>
      <c r="S37" s="162"/>
      <c r="T37" s="162"/>
      <c r="U37" s="159"/>
      <c r="V37"/>
    </row>
    <row r="38" spans="15:22" ht="14.5" x14ac:dyDescent="0.35">
      <c r="O38" s="163"/>
      <c r="P38" s="163"/>
      <c r="Q38" s="163"/>
      <c r="R38" s="162"/>
      <c r="S38" s="162"/>
      <c r="T38" s="162"/>
      <c r="U38" s="159"/>
      <c r="V38"/>
    </row>
    <row r="39" spans="15:22" ht="14.5" x14ac:dyDescent="0.35">
      <c r="O39" s="161"/>
      <c r="P39" s="161"/>
      <c r="Q39" s="161"/>
      <c r="R39" s="160"/>
      <c r="S39" s="160"/>
      <c r="T39" s="160"/>
      <c r="U39" s="159"/>
      <c r="V39"/>
    </row>
    <row r="40" spans="15:22" ht="14.5" x14ac:dyDescent="0.35">
      <c r="O40" s="161"/>
      <c r="P40" s="161"/>
      <c r="Q40" s="161"/>
      <c r="R40" s="160"/>
      <c r="S40" s="160"/>
      <c r="T40" s="160"/>
      <c r="U40" s="159"/>
      <c r="V40"/>
    </row>
    <row r="41" spans="15:22" ht="14.5" x14ac:dyDescent="0.35">
      <c r="O41" s="161"/>
      <c r="P41" s="161"/>
      <c r="Q41" s="161"/>
      <c r="R41" s="160"/>
      <c r="S41" s="160"/>
      <c r="T41" s="160"/>
      <c r="U41" s="159"/>
      <c r="V41"/>
    </row>
    <row r="42" spans="15:22" ht="14.5" x14ac:dyDescent="0.35">
      <c r="O42" s="161"/>
      <c r="P42" s="161"/>
      <c r="Q42" s="161"/>
      <c r="R42" s="160"/>
      <c r="S42" s="160"/>
      <c r="T42" s="160"/>
      <c r="U42" s="159"/>
      <c r="V42"/>
    </row>
    <row r="43" spans="15:22" ht="14.5" x14ac:dyDescent="0.35">
      <c r="O43" s="161"/>
      <c r="P43" s="161"/>
      <c r="Q43" s="161"/>
      <c r="R43" s="160"/>
      <c r="S43" s="160"/>
      <c r="T43" s="160"/>
      <c r="U43" s="159"/>
      <c r="V43"/>
    </row>
    <row r="44" spans="15:22" ht="14.5" x14ac:dyDescent="0.35">
      <c r="O44" s="161"/>
      <c r="P44" s="161"/>
      <c r="Q44" s="161"/>
      <c r="R44" s="160"/>
      <c r="S44" s="160"/>
      <c r="T44" s="160"/>
      <c r="U44" s="159"/>
      <c r="V44"/>
    </row>
    <row r="45" spans="15:22" ht="14.5" x14ac:dyDescent="0.35">
      <c r="O45" s="161"/>
      <c r="P45" s="161"/>
      <c r="Q45" s="161"/>
      <c r="R45" s="160"/>
      <c r="S45" s="160"/>
      <c r="T45" s="160"/>
      <c r="U45" s="159"/>
      <c r="V45"/>
    </row>
    <row r="46" spans="15:22" ht="14.5" x14ac:dyDescent="0.35">
      <c r="O46" s="161"/>
      <c r="P46" s="161"/>
      <c r="Q46" s="161"/>
      <c r="R46" s="160"/>
      <c r="S46" s="160"/>
      <c r="T46" s="160"/>
      <c r="U46" s="159"/>
      <c r="V46"/>
    </row>
    <row r="47" spans="15:22" ht="14.5" x14ac:dyDescent="0.35">
      <c r="O47" s="161"/>
      <c r="P47" s="161"/>
      <c r="Q47" s="161"/>
      <c r="R47" s="160"/>
      <c r="S47" s="160"/>
      <c r="T47" s="160"/>
      <c r="U47" s="159"/>
      <c r="V47"/>
    </row>
    <row r="48" spans="15:22" ht="14.5" x14ac:dyDescent="0.35">
      <c r="O48" s="161"/>
      <c r="P48" s="161"/>
      <c r="Q48" s="161"/>
      <c r="R48" s="160"/>
      <c r="S48" s="160"/>
      <c r="T48" s="160"/>
      <c r="U48" s="159"/>
      <c r="V48"/>
    </row>
    <row r="49" spans="15:22" ht="14.5" x14ac:dyDescent="0.35">
      <c r="O49" s="161"/>
      <c r="P49" s="161"/>
      <c r="Q49" s="161"/>
      <c r="R49" s="160"/>
      <c r="S49" s="160"/>
      <c r="T49" s="160"/>
      <c r="U49" s="159"/>
      <c r="V49"/>
    </row>
    <row r="50" spans="15:22" ht="14.5" x14ac:dyDescent="0.35">
      <c r="O50" s="161"/>
      <c r="P50" s="161"/>
      <c r="Q50" s="161"/>
      <c r="R50" s="160"/>
      <c r="S50" s="160"/>
      <c r="T50" s="160"/>
      <c r="U50" s="159"/>
      <c r="V50"/>
    </row>
    <row r="51" spans="15:22" ht="14.5" x14ac:dyDescent="0.35">
      <c r="O51" s="161"/>
      <c r="P51" s="161"/>
      <c r="Q51" s="161"/>
      <c r="R51" s="160"/>
      <c r="S51" s="160"/>
      <c r="T51" s="160"/>
      <c r="U51" s="159"/>
      <c r="V51"/>
    </row>
    <row r="52" spans="15:22" ht="14.5" x14ac:dyDescent="0.35">
      <c r="O52" s="161"/>
      <c r="P52" s="161"/>
      <c r="Q52" s="161"/>
      <c r="R52" s="160"/>
      <c r="S52" s="160"/>
      <c r="T52" s="160"/>
      <c r="U52" s="159"/>
      <c r="V52"/>
    </row>
    <row r="53" spans="15:22" ht="14.5" x14ac:dyDescent="0.35">
      <c r="O53" s="161"/>
      <c r="P53" s="161"/>
      <c r="Q53" s="161"/>
      <c r="R53" s="160"/>
      <c r="S53" s="160"/>
      <c r="T53" s="160"/>
      <c r="U53" s="159"/>
      <c r="V53"/>
    </row>
    <row r="54" spans="15:22" ht="14.5" x14ac:dyDescent="0.35">
      <c r="O54" s="161"/>
      <c r="P54" s="161"/>
      <c r="Q54" s="161"/>
      <c r="R54" s="160"/>
      <c r="S54" s="160"/>
      <c r="T54" s="160"/>
      <c r="U54" s="159"/>
      <c r="V54"/>
    </row>
    <row r="55" spans="15:22" ht="14.5" x14ac:dyDescent="0.35">
      <c r="O55" s="161"/>
      <c r="P55" s="161"/>
      <c r="Q55" s="161"/>
      <c r="R55" s="160"/>
      <c r="S55" s="160"/>
      <c r="T55" s="160"/>
      <c r="U55" s="159"/>
      <c r="V55"/>
    </row>
    <row r="56" spans="15:22" ht="14.5" x14ac:dyDescent="0.35">
      <c r="O56" s="161"/>
      <c r="P56" s="161"/>
      <c r="Q56" s="161"/>
      <c r="R56" s="160"/>
      <c r="S56" s="160"/>
      <c r="T56" s="160"/>
      <c r="U56" s="159"/>
      <c r="V56"/>
    </row>
    <row r="57" spans="15:22" ht="14.5" x14ac:dyDescent="0.35">
      <c r="O57" s="161"/>
      <c r="P57" s="161"/>
      <c r="Q57" s="161"/>
      <c r="R57" s="160"/>
      <c r="S57" s="160"/>
      <c r="T57" s="160"/>
      <c r="U57" s="159"/>
      <c r="V57"/>
    </row>
    <row r="58" spans="15:22" ht="14.5" x14ac:dyDescent="0.35">
      <c r="O58" s="161"/>
      <c r="P58" s="161"/>
      <c r="Q58" s="161"/>
      <c r="R58" s="160"/>
      <c r="S58" s="160"/>
      <c r="T58" s="160"/>
      <c r="U58" s="159"/>
      <c r="V58"/>
    </row>
    <row r="59" spans="15:22" ht="14.5" x14ac:dyDescent="0.35">
      <c r="O59" s="161"/>
      <c r="P59" s="161"/>
      <c r="Q59" s="161"/>
      <c r="R59" s="160"/>
      <c r="S59" s="160"/>
      <c r="T59" s="160"/>
      <c r="U59" s="159"/>
      <c r="V59"/>
    </row>
    <row r="60" spans="15:22" ht="14.5" x14ac:dyDescent="0.35">
      <c r="O60" s="161"/>
      <c r="P60" s="161"/>
      <c r="Q60" s="161"/>
      <c r="R60" s="160"/>
      <c r="S60" s="160"/>
      <c r="T60" s="160"/>
      <c r="U60" s="159"/>
      <c r="V60"/>
    </row>
    <row r="61" spans="15:22" ht="14.5" x14ac:dyDescent="0.35">
      <c r="O61" s="161"/>
      <c r="P61" s="161"/>
      <c r="Q61" s="161"/>
      <c r="R61" s="160"/>
      <c r="S61" s="160"/>
      <c r="T61" s="160"/>
      <c r="U61" s="159"/>
      <c r="V61"/>
    </row>
    <row r="62" spans="15:22" ht="14.5" x14ac:dyDescent="0.35">
      <c r="O62" s="161"/>
      <c r="P62" s="161"/>
      <c r="Q62" s="161"/>
      <c r="R62" s="160"/>
      <c r="S62" s="160"/>
      <c r="T62" s="160"/>
      <c r="U62" s="159"/>
      <c r="V62"/>
    </row>
    <row r="63" spans="15:22" ht="14.5" x14ac:dyDescent="0.35">
      <c r="O63" s="161"/>
      <c r="P63" s="161"/>
      <c r="Q63" s="161"/>
      <c r="R63" s="160"/>
      <c r="S63" s="160"/>
      <c r="T63" s="160"/>
      <c r="U63" s="159"/>
      <c r="V63"/>
    </row>
    <row r="64" spans="15:22" ht="14.5" x14ac:dyDescent="0.35">
      <c r="O64" s="161"/>
      <c r="P64" s="161"/>
      <c r="Q64" s="161"/>
      <c r="R64" s="160"/>
      <c r="S64" s="160"/>
      <c r="T64" s="160"/>
      <c r="U64" s="159"/>
      <c r="V64"/>
    </row>
    <row r="65" spans="15:21" ht="12.5" x14ac:dyDescent="0.25">
      <c r="O65" s="161"/>
      <c r="P65" s="161"/>
      <c r="Q65" s="161"/>
      <c r="R65" s="160"/>
      <c r="S65" s="160"/>
      <c r="T65" s="160"/>
      <c r="U65" s="159"/>
    </row>
    <row r="66" spans="15:21" ht="12.5" x14ac:dyDescent="0.25">
      <c r="O66" s="161"/>
      <c r="P66" s="161"/>
      <c r="Q66" s="161"/>
      <c r="R66" s="160"/>
      <c r="S66" s="160"/>
      <c r="T66" s="160"/>
      <c r="U66" s="159"/>
    </row>
    <row r="67" spans="15:21" ht="12.5" x14ac:dyDescent="0.25">
      <c r="O67" s="161"/>
      <c r="P67" s="161"/>
      <c r="Q67" s="161"/>
      <c r="R67" s="160"/>
      <c r="S67" s="160"/>
      <c r="T67" s="160"/>
      <c r="U67" s="159"/>
    </row>
    <row r="68" spans="15:21" ht="12.5" x14ac:dyDescent="0.25">
      <c r="O68" s="161"/>
      <c r="P68" s="161"/>
      <c r="Q68" s="161"/>
      <c r="R68" s="160"/>
      <c r="S68" s="160"/>
      <c r="T68" s="160"/>
      <c r="U68" s="159"/>
    </row>
    <row r="69" spans="15:21" ht="12.5" x14ac:dyDescent="0.25">
      <c r="O69" s="161"/>
      <c r="P69" s="161"/>
      <c r="Q69" s="161"/>
      <c r="R69" s="160"/>
      <c r="S69" s="160"/>
      <c r="T69" s="160"/>
      <c r="U69" s="159"/>
    </row>
    <row r="70" spans="15:21" ht="12.5" x14ac:dyDescent="0.25">
      <c r="O70" s="161"/>
      <c r="P70" s="161"/>
      <c r="Q70" s="161"/>
      <c r="R70" s="160"/>
      <c r="S70" s="160"/>
      <c r="T70" s="160"/>
      <c r="U70" s="159"/>
    </row>
    <row r="71" spans="15:21" ht="12.5" x14ac:dyDescent="0.25">
      <c r="O71" s="161"/>
      <c r="P71" s="161"/>
      <c r="Q71" s="161"/>
      <c r="R71" s="160"/>
      <c r="S71" s="160"/>
      <c r="T71" s="160"/>
      <c r="U71" s="159"/>
    </row>
    <row r="72" spans="15:21" ht="12.5" x14ac:dyDescent="0.25">
      <c r="O72" s="161"/>
      <c r="P72" s="161"/>
      <c r="Q72" s="161"/>
      <c r="R72" s="160"/>
      <c r="S72" s="160"/>
      <c r="T72" s="160"/>
      <c r="U72" s="159"/>
    </row>
    <row r="73" spans="15:21" ht="12.5" x14ac:dyDescent="0.25">
      <c r="O73" s="161"/>
      <c r="P73" s="161"/>
      <c r="Q73" s="161"/>
      <c r="R73" s="160"/>
      <c r="S73" s="160"/>
      <c r="T73" s="160"/>
      <c r="U73" s="159"/>
    </row>
    <row r="74" spans="15:21" ht="12.5" x14ac:dyDescent="0.25">
      <c r="O74" s="161"/>
      <c r="P74" s="161"/>
      <c r="Q74" s="161"/>
      <c r="R74" s="160"/>
      <c r="S74" s="160"/>
      <c r="T74" s="160"/>
      <c r="U74" s="159"/>
    </row>
    <row r="75" spans="15:21" ht="12.5" x14ac:dyDescent="0.25">
      <c r="O75" s="161"/>
      <c r="P75" s="161"/>
      <c r="Q75" s="161"/>
      <c r="R75" s="160"/>
      <c r="S75" s="160"/>
      <c r="T75" s="160"/>
      <c r="U75" s="159"/>
    </row>
    <row r="76" spans="15:21" ht="12.5" x14ac:dyDescent="0.25">
      <c r="O76" s="161"/>
      <c r="P76" s="161"/>
      <c r="Q76" s="161"/>
      <c r="R76" s="160"/>
      <c r="S76" s="160"/>
      <c r="T76" s="160"/>
      <c r="U76" s="159"/>
    </row>
    <row r="77" spans="15:21" ht="12.5" x14ac:dyDescent="0.25">
      <c r="O77" s="161"/>
      <c r="P77" s="161"/>
      <c r="Q77" s="161"/>
      <c r="R77" s="160"/>
      <c r="S77" s="160"/>
      <c r="T77" s="160"/>
      <c r="U77" s="159"/>
    </row>
    <row r="78" spans="15:21" ht="12.5" x14ac:dyDescent="0.25">
      <c r="O78" s="161"/>
      <c r="P78" s="161"/>
      <c r="Q78" s="161"/>
      <c r="R78" s="160"/>
      <c r="S78" s="160"/>
      <c r="T78" s="160"/>
      <c r="U78" s="159"/>
    </row>
    <row r="79" spans="15:21" ht="12.5" x14ac:dyDescent="0.25">
      <c r="O79" s="161"/>
      <c r="P79" s="161"/>
      <c r="Q79" s="161"/>
      <c r="R79" s="160"/>
      <c r="S79" s="160"/>
      <c r="T79" s="160"/>
      <c r="U79" s="159"/>
    </row>
    <row r="80" spans="15:21" ht="12.5" x14ac:dyDescent="0.25">
      <c r="O80" s="161"/>
      <c r="P80" s="161"/>
      <c r="Q80" s="161"/>
      <c r="R80" s="160"/>
      <c r="S80" s="160"/>
      <c r="T80" s="160"/>
      <c r="U80" s="159"/>
    </row>
    <row r="81" spans="15:21" ht="12.5" x14ac:dyDescent="0.25">
      <c r="O81" s="161"/>
      <c r="P81" s="161"/>
      <c r="Q81" s="161"/>
      <c r="R81" s="160"/>
      <c r="S81" s="160"/>
      <c r="T81" s="160"/>
      <c r="U81" s="159"/>
    </row>
    <row r="82" spans="15:21" ht="12.5" x14ac:dyDescent="0.25">
      <c r="O82" s="161"/>
      <c r="P82" s="161"/>
      <c r="Q82" s="161"/>
      <c r="R82" s="160"/>
      <c r="S82" s="160"/>
      <c r="T82" s="160"/>
      <c r="U82" s="159"/>
    </row>
    <row r="83" spans="15:21" ht="12.5" x14ac:dyDescent="0.25">
      <c r="O83" s="161"/>
      <c r="P83" s="161"/>
      <c r="Q83" s="161"/>
      <c r="R83" s="160"/>
      <c r="S83" s="160"/>
      <c r="T83" s="160"/>
      <c r="U83" s="159"/>
    </row>
    <row r="84" spans="15:21" ht="12.5" x14ac:dyDescent="0.25">
      <c r="O84" s="161"/>
      <c r="P84" s="161"/>
      <c r="Q84" s="161"/>
      <c r="R84" s="160"/>
      <c r="S84" s="160"/>
      <c r="T84" s="160"/>
      <c r="U84" s="159"/>
    </row>
    <row r="85" spans="15:21" ht="12.5" x14ac:dyDescent="0.25">
      <c r="O85" s="161"/>
      <c r="P85" s="161"/>
      <c r="Q85" s="161"/>
      <c r="R85" s="160"/>
      <c r="S85" s="160"/>
      <c r="T85" s="160"/>
      <c r="U85" s="159"/>
    </row>
    <row r="86" spans="15:21" ht="12.5" x14ac:dyDescent="0.25">
      <c r="O86" s="161"/>
      <c r="P86" s="161"/>
      <c r="Q86" s="161"/>
      <c r="R86" s="160"/>
      <c r="S86" s="160"/>
      <c r="T86" s="160"/>
      <c r="U86" s="159"/>
    </row>
    <row r="87" spans="15:21" ht="12.5" x14ac:dyDescent="0.25">
      <c r="O87" s="161"/>
      <c r="P87" s="161"/>
      <c r="Q87" s="161"/>
      <c r="R87" s="160"/>
      <c r="S87" s="160"/>
      <c r="T87" s="160"/>
      <c r="U87" s="159"/>
    </row>
    <row r="88" spans="15:21" ht="12.5" x14ac:dyDescent="0.25">
      <c r="O88" s="161"/>
      <c r="P88" s="161"/>
      <c r="Q88" s="161"/>
      <c r="R88" s="160"/>
      <c r="S88" s="160"/>
      <c r="T88" s="160"/>
      <c r="U88" s="159"/>
    </row>
    <row r="89" spans="15:21" ht="12.5" x14ac:dyDescent="0.25">
      <c r="O89" s="161"/>
      <c r="P89" s="161"/>
      <c r="Q89" s="161"/>
      <c r="R89" s="160"/>
      <c r="S89" s="160"/>
      <c r="T89" s="160"/>
      <c r="U89" s="159"/>
    </row>
    <row r="90" spans="15:21" ht="12.5" x14ac:dyDescent="0.25">
      <c r="O90" s="161"/>
      <c r="P90" s="161"/>
      <c r="Q90" s="161"/>
      <c r="R90" s="160"/>
      <c r="S90" s="160"/>
      <c r="T90" s="160"/>
      <c r="U90" s="159"/>
    </row>
    <row r="91" spans="15:21" ht="12.5" x14ac:dyDescent="0.25">
      <c r="O91" s="161"/>
      <c r="P91" s="161"/>
      <c r="Q91" s="161"/>
      <c r="R91" s="160"/>
      <c r="S91" s="160"/>
      <c r="T91" s="160"/>
      <c r="U91" s="159"/>
    </row>
    <row r="92" spans="15:21" ht="12.5" x14ac:dyDescent="0.25">
      <c r="O92" s="161"/>
      <c r="P92" s="161"/>
      <c r="Q92" s="161"/>
      <c r="R92" s="160"/>
      <c r="S92" s="160"/>
      <c r="T92" s="160"/>
      <c r="U92" s="159"/>
    </row>
    <row r="93" spans="15:21" ht="12.5" x14ac:dyDescent="0.25">
      <c r="O93" s="161"/>
      <c r="P93" s="161"/>
      <c r="Q93" s="161"/>
      <c r="R93" s="160"/>
      <c r="S93" s="160"/>
      <c r="T93" s="160"/>
      <c r="U93" s="159"/>
    </row>
    <row r="94" spans="15:21" ht="12.5" x14ac:dyDescent="0.25">
      <c r="O94" s="161"/>
      <c r="P94" s="161"/>
      <c r="Q94" s="161"/>
      <c r="R94" s="160"/>
      <c r="S94" s="160"/>
      <c r="T94" s="160"/>
      <c r="U94" s="159"/>
    </row>
    <row r="95" spans="15:21" ht="12.5" x14ac:dyDescent="0.25">
      <c r="O95" s="161"/>
      <c r="P95" s="161"/>
      <c r="Q95" s="161"/>
      <c r="R95" s="160"/>
      <c r="S95" s="160"/>
      <c r="T95" s="160"/>
      <c r="U95" s="159"/>
    </row>
    <row r="96" spans="15:21" ht="12.5" x14ac:dyDescent="0.25">
      <c r="O96" s="161"/>
      <c r="P96" s="161"/>
      <c r="Q96" s="161"/>
      <c r="R96" s="160"/>
      <c r="S96" s="160"/>
      <c r="T96" s="160"/>
      <c r="U96" s="159"/>
    </row>
    <row r="97" spans="15:21" ht="12.5" x14ac:dyDescent="0.25">
      <c r="O97" s="161"/>
      <c r="P97" s="161"/>
      <c r="Q97" s="161"/>
      <c r="R97" s="160"/>
      <c r="S97" s="160"/>
      <c r="T97" s="160"/>
      <c r="U97" s="159"/>
    </row>
    <row r="98" spans="15:21" ht="12.5" x14ac:dyDescent="0.25">
      <c r="O98" s="161"/>
      <c r="P98" s="161"/>
      <c r="Q98" s="161"/>
      <c r="R98" s="160"/>
      <c r="S98" s="160"/>
      <c r="T98" s="160"/>
      <c r="U98" s="159"/>
    </row>
    <row r="99" spans="15:21" ht="12.5" x14ac:dyDescent="0.25">
      <c r="O99" s="161"/>
      <c r="P99" s="161"/>
      <c r="Q99" s="161"/>
      <c r="R99" s="160"/>
      <c r="S99" s="160"/>
      <c r="T99" s="160"/>
      <c r="U99" s="159"/>
    </row>
    <row r="100" spans="15:21" ht="12.5" x14ac:dyDescent="0.25">
      <c r="O100" s="161"/>
      <c r="P100" s="161"/>
      <c r="Q100" s="161"/>
      <c r="R100" s="160"/>
      <c r="S100" s="160"/>
      <c r="T100" s="160"/>
      <c r="U100" s="159"/>
    </row>
    <row r="101" spans="15:21" ht="12.5" x14ac:dyDescent="0.25">
      <c r="O101" s="161"/>
      <c r="P101" s="161"/>
      <c r="Q101" s="161"/>
      <c r="R101" s="160"/>
      <c r="S101" s="160"/>
      <c r="T101" s="160"/>
      <c r="U101" s="159"/>
    </row>
    <row r="102" spans="15:21" ht="12.5" x14ac:dyDescent="0.25">
      <c r="O102" s="161"/>
      <c r="P102" s="161"/>
      <c r="Q102" s="161"/>
      <c r="R102" s="160"/>
      <c r="S102" s="160"/>
      <c r="T102" s="160"/>
      <c r="U102" s="159"/>
    </row>
    <row r="103" spans="15:21" ht="12.5" x14ac:dyDescent="0.25">
      <c r="O103" s="161"/>
      <c r="P103" s="161"/>
      <c r="Q103" s="161"/>
      <c r="R103" s="160"/>
      <c r="S103" s="160"/>
      <c r="T103" s="160"/>
      <c r="U103" s="159"/>
    </row>
    <row r="104" spans="15:21" ht="12.5" x14ac:dyDescent="0.25">
      <c r="O104" s="161"/>
      <c r="P104" s="161"/>
      <c r="Q104" s="161"/>
      <c r="R104" s="160"/>
      <c r="S104" s="160"/>
      <c r="T104" s="160"/>
      <c r="U104" s="159"/>
    </row>
    <row r="105" spans="15:21" ht="12.5" x14ac:dyDescent="0.25">
      <c r="O105" s="161"/>
      <c r="P105" s="161"/>
      <c r="Q105" s="161"/>
      <c r="R105" s="160"/>
      <c r="S105" s="160"/>
      <c r="T105" s="160"/>
      <c r="U105" s="159"/>
    </row>
    <row r="106" spans="15:21" ht="12.5" x14ac:dyDescent="0.25">
      <c r="O106" s="161"/>
      <c r="P106" s="161"/>
      <c r="Q106" s="161"/>
      <c r="R106" s="160"/>
      <c r="S106" s="160"/>
      <c r="T106" s="160"/>
      <c r="U106" s="159"/>
    </row>
    <row r="107" spans="15:21" ht="12.5" x14ac:dyDescent="0.25">
      <c r="O107" s="161"/>
      <c r="P107" s="161"/>
      <c r="Q107" s="161"/>
      <c r="R107" s="160"/>
      <c r="S107" s="160"/>
      <c r="T107" s="160"/>
      <c r="U107" s="159"/>
    </row>
    <row r="108" spans="15:21" ht="12.5" x14ac:dyDescent="0.25">
      <c r="O108" s="161"/>
      <c r="P108" s="161"/>
      <c r="Q108" s="161"/>
      <c r="R108" s="160"/>
      <c r="S108" s="160"/>
      <c r="T108" s="160"/>
      <c r="U108" s="159"/>
    </row>
    <row r="109" spans="15:21" ht="12.5" x14ac:dyDescent="0.25">
      <c r="O109" s="161"/>
      <c r="P109" s="161"/>
      <c r="Q109" s="161"/>
      <c r="R109" s="160"/>
      <c r="S109" s="160"/>
      <c r="T109" s="160"/>
      <c r="U109" s="159"/>
    </row>
    <row r="110" spans="15:21" ht="12.5" x14ac:dyDescent="0.25">
      <c r="O110" s="161"/>
      <c r="P110" s="161"/>
      <c r="Q110" s="161"/>
      <c r="R110" s="160"/>
      <c r="S110" s="160"/>
      <c r="T110" s="160"/>
      <c r="U110" s="159"/>
    </row>
    <row r="111" spans="15:21" ht="12.5" x14ac:dyDescent="0.25">
      <c r="O111" s="161"/>
      <c r="P111" s="161"/>
      <c r="Q111" s="161"/>
      <c r="R111" s="160"/>
      <c r="S111" s="160"/>
      <c r="T111" s="160"/>
      <c r="U111" s="159"/>
    </row>
    <row r="112" spans="15:21" ht="12.5" x14ac:dyDescent="0.25">
      <c r="O112" s="161"/>
      <c r="P112" s="161"/>
      <c r="Q112" s="161"/>
      <c r="R112" s="160"/>
      <c r="S112" s="160"/>
      <c r="T112" s="160"/>
      <c r="U112" s="159"/>
    </row>
    <row r="113" spans="15:21" ht="12.5" x14ac:dyDescent="0.25">
      <c r="O113" s="161"/>
      <c r="P113" s="161"/>
      <c r="Q113" s="161"/>
      <c r="R113" s="160"/>
      <c r="S113" s="160"/>
      <c r="T113" s="160"/>
      <c r="U113" s="159"/>
    </row>
    <row r="114" spans="15:21" ht="12.5" x14ac:dyDescent="0.25">
      <c r="O114" s="161"/>
      <c r="P114" s="161"/>
      <c r="Q114" s="161"/>
      <c r="R114" s="160"/>
      <c r="S114" s="160"/>
      <c r="T114" s="160"/>
      <c r="U114" s="159"/>
    </row>
    <row r="115" spans="15:21" ht="12.5" x14ac:dyDescent="0.25">
      <c r="O115" s="161"/>
      <c r="P115" s="161"/>
      <c r="Q115" s="161"/>
      <c r="R115" s="160"/>
      <c r="S115" s="160"/>
      <c r="T115" s="160"/>
      <c r="U115" s="159"/>
    </row>
    <row r="116" spans="15:21" ht="12.5" x14ac:dyDescent="0.25">
      <c r="O116" s="161"/>
      <c r="P116" s="161"/>
      <c r="Q116" s="161"/>
      <c r="R116" s="160"/>
      <c r="S116" s="160"/>
      <c r="T116" s="160"/>
      <c r="U116" s="159"/>
    </row>
    <row r="117" spans="15:21" ht="12.5" x14ac:dyDescent="0.25">
      <c r="O117" s="161"/>
      <c r="P117" s="161"/>
      <c r="Q117" s="161"/>
      <c r="R117" s="160"/>
      <c r="S117" s="160"/>
      <c r="T117" s="160"/>
      <c r="U117" s="159"/>
    </row>
    <row r="118" spans="15:21" ht="12.5" x14ac:dyDescent="0.25">
      <c r="O118" s="161"/>
      <c r="P118" s="161"/>
      <c r="Q118" s="161"/>
      <c r="R118" s="160"/>
      <c r="S118" s="160"/>
      <c r="T118" s="160"/>
      <c r="U118" s="159"/>
    </row>
    <row r="119" spans="15:21" ht="12.5" x14ac:dyDescent="0.25">
      <c r="O119" s="161"/>
      <c r="P119" s="161"/>
      <c r="Q119" s="161"/>
      <c r="R119" s="160"/>
      <c r="S119" s="160"/>
      <c r="T119" s="160"/>
      <c r="U119" s="159"/>
    </row>
    <row r="120" spans="15:21" ht="12.5" x14ac:dyDescent="0.25">
      <c r="O120" s="161"/>
      <c r="P120" s="161"/>
      <c r="Q120" s="161"/>
      <c r="R120" s="160"/>
      <c r="S120" s="160"/>
      <c r="T120" s="160"/>
      <c r="U120" s="159"/>
    </row>
    <row r="121" spans="15:21" ht="12.5" x14ac:dyDescent="0.25">
      <c r="O121" s="161"/>
      <c r="P121" s="161"/>
      <c r="Q121" s="161"/>
      <c r="R121" s="160"/>
      <c r="S121" s="160"/>
      <c r="T121" s="160"/>
      <c r="U121" s="159"/>
    </row>
    <row r="122" spans="15:21" ht="12.5" x14ac:dyDescent="0.25">
      <c r="O122" s="161"/>
      <c r="P122" s="161"/>
      <c r="Q122" s="161"/>
      <c r="R122" s="160"/>
      <c r="S122" s="160"/>
      <c r="T122" s="160"/>
      <c r="U122" s="159"/>
    </row>
    <row r="123" spans="15:21" ht="12.5" x14ac:dyDescent="0.25">
      <c r="O123" s="161"/>
      <c r="P123" s="161"/>
      <c r="Q123" s="161"/>
      <c r="R123" s="160"/>
      <c r="S123" s="160"/>
      <c r="T123" s="160"/>
      <c r="U123" s="159"/>
    </row>
    <row r="124" spans="15:21" ht="12.5" x14ac:dyDescent="0.25">
      <c r="O124" s="161"/>
      <c r="P124" s="161"/>
      <c r="Q124" s="161"/>
      <c r="R124" s="160"/>
      <c r="S124" s="160"/>
      <c r="T124" s="160"/>
      <c r="U124" s="159"/>
    </row>
    <row r="125" spans="15:21" ht="12.5" x14ac:dyDescent="0.25">
      <c r="O125" s="161"/>
      <c r="P125" s="161"/>
      <c r="Q125" s="161"/>
      <c r="R125" s="160"/>
      <c r="S125" s="160"/>
      <c r="T125" s="160"/>
      <c r="U125" s="159"/>
    </row>
    <row r="126" spans="15:21" ht="12.5" x14ac:dyDescent="0.25">
      <c r="O126" s="161"/>
      <c r="P126" s="161"/>
      <c r="Q126" s="161"/>
      <c r="R126" s="160"/>
      <c r="S126" s="160"/>
      <c r="T126" s="160"/>
      <c r="U126" s="159"/>
    </row>
    <row r="127" spans="15:21" ht="12.5" x14ac:dyDescent="0.25">
      <c r="O127" s="161"/>
      <c r="P127" s="161"/>
      <c r="Q127" s="161"/>
      <c r="R127" s="160"/>
      <c r="S127" s="160"/>
      <c r="T127" s="160"/>
      <c r="U127" s="159"/>
    </row>
    <row r="128" spans="15:21" ht="12.5" x14ac:dyDescent="0.25">
      <c r="O128" s="161"/>
      <c r="P128" s="161"/>
      <c r="Q128" s="161"/>
      <c r="R128" s="160"/>
      <c r="S128" s="160"/>
      <c r="T128" s="160"/>
      <c r="U128" s="159"/>
    </row>
    <row r="129" spans="15:21" ht="12.5" x14ac:dyDescent="0.25">
      <c r="O129" s="161"/>
      <c r="P129" s="161"/>
      <c r="Q129" s="161"/>
      <c r="R129" s="160"/>
      <c r="S129" s="160"/>
      <c r="T129" s="160"/>
      <c r="U129" s="159"/>
    </row>
    <row r="130" spans="15:21" x14ac:dyDescent="0.2">
      <c r="O130" s="158"/>
      <c r="P130" s="158"/>
      <c r="Q130" s="157"/>
      <c r="R130" s="157"/>
      <c r="S130" s="157"/>
      <c r="T130" s="157"/>
    </row>
  </sheetData>
  <sheetProtection algorithmName="SHA-512" hashValue="JVxXcjdOOF2iXrZPFvNJW8FXj7pZd4JZCHdzuv1ijCaUa7yIOxTmvWM2Kppw5cKiCbB1q8r7CZkabQh3RNOjVQ==" saltValue="4oKfzwqDRjhjIYtLycS/6w==" spinCount="100000" sheet="1" objects="1" scenarios="1"/>
  <mergeCells count="7">
    <mergeCell ref="A1:A2"/>
    <mergeCell ref="B1:H1"/>
    <mergeCell ref="O1:P1"/>
    <mergeCell ref="Q1:R1"/>
    <mergeCell ref="S1:T1"/>
    <mergeCell ref="E2:F2"/>
    <mergeCell ref="G2:H2"/>
  </mergeCells>
  <conditionalFormatting sqref="A3:A32">
    <cfRule type="expression" dxfId="2" priority="1" stopIfTrue="1">
      <formula>N3=-1</formula>
    </cfRule>
    <cfRule type="expression" dxfId="1" priority="2" stopIfTrue="1">
      <formula>N3=0</formula>
    </cfRule>
    <cfRule type="expression" dxfId="0" priority="3" stopIfTrue="1">
      <formula>N3=1</formula>
    </cfRule>
  </conditionalFormatting>
  <pageMargins left="0.70866141732283472" right="0.70866141732283472" top="0.74803149606299213" bottom="0.74803149606299213" header="0.31496062992125984" footer="0.31496062992125984"/>
  <pageSetup paperSize="9" scale="52" orientation="landscape" r:id="rId1"/>
  <headerFooter>
    <oddFooter>&amp;L&amp;8Scottish Stroke Improvement Programme 2019 Report&amp;R&amp;8© NHS National Services Scotland/Crown Copyright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election activeCell="B11" sqref="B11"/>
    </sheetView>
  </sheetViews>
  <sheetFormatPr defaultRowHeight="12.5" x14ac:dyDescent="0.25"/>
  <cols>
    <col min="1" max="1" width="9.1796875" style="37"/>
    <col min="2" max="3" width="10.7265625" style="37" customWidth="1"/>
    <col min="4" max="257" width="9.1796875" style="37"/>
    <col min="258" max="259" width="10.7265625" style="37" customWidth="1"/>
    <col min="260" max="513" width="9.1796875" style="37"/>
    <col min="514" max="515" width="10.7265625" style="37" customWidth="1"/>
    <col min="516" max="769" width="9.1796875" style="37"/>
    <col min="770" max="771" width="10.7265625" style="37" customWidth="1"/>
    <col min="772" max="1025" width="9.1796875" style="37"/>
    <col min="1026" max="1027" width="10.7265625" style="37" customWidth="1"/>
    <col min="1028" max="1281" width="9.1796875" style="37"/>
    <col min="1282" max="1283" width="10.7265625" style="37" customWidth="1"/>
    <col min="1284" max="1537" width="9.1796875" style="37"/>
    <col min="1538" max="1539" width="10.7265625" style="37" customWidth="1"/>
    <col min="1540" max="1793" width="9.1796875" style="37"/>
    <col min="1794" max="1795" width="10.7265625" style="37" customWidth="1"/>
    <col min="1796" max="2049" width="9.1796875" style="37"/>
    <col min="2050" max="2051" width="10.7265625" style="37" customWidth="1"/>
    <col min="2052" max="2305" width="9.1796875" style="37"/>
    <col min="2306" max="2307" width="10.7265625" style="37" customWidth="1"/>
    <col min="2308" max="2561" width="9.1796875" style="37"/>
    <col min="2562" max="2563" width="10.7265625" style="37" customWidth="1"/>
    <col min="2564" max="2817" width="9.1796875" style="37"/>
    <col min="2818" max="2819" width="10.7265625" style="37" customWidth="1"/>
    <col min="2820" max="3073" width="9.1796875" style="37"/>
    <col min="3074" max="3075" width="10.7265625" style="37" customWidth="1"/>
    <col min="3076" max="3329" width="9.1796875" style="37"/>
    <col min="3330" max="3331" width="10.7265625" style="37" customWidth="1"/>
    <col min="3332" max="3585" width="9.1796875" style="37"/>
    <col min="3586" max="3587" width="10.7265625" style="37" customWidth="1"/>
    <col min="3588" max="3841" width="9.1796875" style="37"/>
    <col min="3842" max="3843" width="10.7265625" style="37" customWidth="1"/>
    <col min="3844" max="4097" width="9.1796875" style="37"/>
    <col min="4098" max="4099" width="10.7265625" style="37" customWidth="1"/>
    <col min="4100" max="4353" width="9.1796875" style="37"/>
    <col min="4354" max="4355" width="10.7265625" style="37" customWidth="1"/>
    <col min="4356" max="4609" width="9.1796875" style="37"/>
    <col min="4610" max="4611" width="10.7265625" style="37" customWidth="1"/>
    <col min="4612" max="4865" width="9.1796875" style="37"/>
    <col min="4866" max="4867" width="10.7265625" style="37" customWidth="1"/>
    <col min="4868" max="5121" width="9.1796875" style="37"/>
    <col min="5122" max="5123" width="10.7265625" style="37" customWidth="1"/>
    <col min="5124" max="5377" width="9.1796875" style="37"/>
    <col min="5378" max="5379" width="10.7265625" style="37" customWidth="1"/>
    <col min="5380" max="5633" width="9.1796875" style="37"/>
    <col min="5634" max="5635" width="10.7265625" style="37" customWidth="1"/>
    <col min="5636" max="5889" width="9.1796875" style="37"/>
    <col min="5890" max="5891" width="10.7265625" style="37" customWidth="1"/>
    <col min="5892" max="6145" width="9.1796875" style="37"/>
    <col min="6146" max="6147" width="10.7265625" style="37" customWidth="1"/>
    <col min="6148" max="6401" width="9.1796875" style="37"/>
    <col min="6402" max="6403" width="10.7265625" style="37" customWidth="1"/>
    <col min="6404" max="6657" width="9.1796875" style="37"/>
    <col min="6658" max="6659" width="10.7265625" style="37" customWidth="1"/>
    <col min="6660" max="6913" width="9.1796875" style="37"/>
    <col min="6914" max="6915" width="10.7265625" style="37" customWidth="1"/>
    <col min="6916" max="7169" width="9.1796875" style="37"/>
    <col min="7170" max="7171" width="10.7265625" style="37" customWidth="1"/>
    <col min="7172" max="7425" width="9.1796875" style="37"/>
    <col min="7426" max="7427" width="10.7265625" style="37" customWidth="1"/>
    <col min="7428" max="7681" width="9.1796875" style="37"/>
    <col min="7682" max="7683" width="10.7265625" style="37" customWidth="1"/>
    <col min="7684" max="7937" width="9.1796875" style="37"/>
    <col min="7938" max="7939" width="10.7265625" style="37" customWidth="1"/>
    <col min="7940" max="8193" width="9.1796875" style="37"/>
    <col min="8194" max="8195" width="10.7265625" style="37" customWidth="1"/>
    <col min="8196" max="8449" width="9.1796875" style="37"/>
    <col min="8450" max="8451" width="10.7265625" style="37" customWidth="1"/>
    <col min="8452" max="8705" width="9.1796875" style="37"/>
    <col min="8706" max="8707" width="10.7265625" style="37" customWidth="1"/>
    <col min="8708" max="8961" width="9.1796875" style="37"/>
    <col min="8962" max="8963" width="10.7265625" style="37" customWidth="1"/>
    <col min="8964" max="9217" width="9.1796875" style="37"/>
    <col min="9218" max="9219" width="10.7265625" style="37" customWidth="1"/>
    <col min="9220" max="9473" width="9.1796875" style="37"/>
    <col min="9474" max="9475" width="10.7265625" style="37" customWidth="1"/>
    <col min="9476" max="9729" width="9.1796875" style="37"/>
    <col min="9730" max="9731" width="10.7265625" style="37" customWidth="1"/>
    <col min="9732" max="9985" width="9.1796875" style="37"/>
    <col min="9986" max="9987" width="10.7265625" style="37" customWidth="1"/>
    <col min="9988" max="10241" width="9.1796875" style="37"/>
    <col min="10242" max="10243" width="10.7265625" style="37" customWidth="1"/>
    <col min="10244" max="10497" width="9.1796875" style="37"/>
    <col min="10498" max="10499" width="10.7265625" style="37" customWidth="1"/>
    <col min="10500" max="10753" width="9.1796875" style="37"/>
    <col min="10754" max="10755" width="10.7265625" style="37" customWidth="1"/>
    <col min="10756" max="11009" width="9.1796875" style="37"/>
    <col min="11010" max="11011" width="10.7265625" style="37" customWidth="1"/>
    <col min="11012" max="11265" width="9.1796875" style="37"/>
    <col min="11266" max="11267" width="10.7265625" style="37" customWidth="1"/>
    <col min="11268" max="11521" width="9.1796875" style="37"/>
    <col min="11522" max="11523" width="10.7265625" style="37" customWidth="1"/>
    <col min="11524" max="11777" width="9.1796875" style="37"/>
    <col min="11778" max="11779" width="10.7265625" style="37" customWidth="1"/>
    <col min="11780" max="12033" width="9.1796875" style="37"/>
    <col min="12034" max="12035" width="10.7265625" style="37" customWidth="1"/>
    <col min="12036" max="12289" width="9.1796875" style="37"/>
    <col min="12290" max="12291" width="10.7265625" style="37" customWidth="1"/>
    <col min="12292" max="12545" width="9.1796875" style="37"/>
    <col min="12546" max="12547" width="10.7265625" style="37" customWidth="1"/>
    <col min="12548" max="12801" width="9.1796875" style="37"/>
    <col min="12802" max="12803" width="10.7265625" style="37" customWidth="1"/>
    <col min="12804" max="13057" width="9.1796875" style="37"/>
    <col min="13058" max="13059" width="10.7265625" style="37" customWidth="1"/>
    <col min="13060" max="13313" width="9.1796875" style="37"/>
    <col min="13314" max="13315" width="10.7265625" style="37" customWidth="1"/>
    <col min="13316" max="13569" width="9.1796875" style="37"/>
    <col min="13570" max="13571" width="10.7265625" style="37" customWidth="1"/>
    <col min="13572" max="13825" width="9.1796875" style="37"/>
    <col min="13826" max="13827" width="10.7265625" style="37" customWidth="1"/>
    <col min="13828" max="14081" width="9.1796875" style="37"/>
    <col min="14082" max="14083" width="10.7265625" style="37" customWidth="1"/>
    <col min="14084" max="14337" width="9.1796875" style="37"/>
    <col min="14338" max="14339" width="10.7265625" style="37" customWidth="1"/>
    <col min="14340" max="14593" width="9.1796875" style="37"/>
    <col min="14594" max="14595" width="10.7265625" style="37" customWidth="1"/>
    <col min="14596" max="14849" width="9.1796875" style="37"/>
    <col min="14850" max="14851" width="10.7265625" style="37" customWidth="1"/>
    <col min="14852" max="15105" width="9.1796875" style="37"/>
    <col min="15106" max="15107" width="10.7265625" style="37" customWidth="1"/>
    <col min="15108" max="15361" width="9.1796875" style="37"/>
    <col min="15362" max="15363" width="10.7265625" style="37" customWidth="1"/>
    <col min="15364" max="15617" width="9.1796875" style="37"/>
    <col min="15618" max="15619" width="10.7265625" style="37" customWidth="1"/>
    <col min="15620" max="15873" width="9.1796875" style="37"/>
    <col min="15874" max="15875" width="10.7265625" style="37" customWidth="1"/>
    <col min="15876" max="16129" width="9.1796875" style="37"/>
    <col min="16130" max="16131" width="10.7265625" style="37" customWidth="1"/>
    <col min="16132" max="16384" width="9.1796875" style="37"/>
  </cols>
  <sheetData>
    <row r="1" spans="1:3" x14ac:dyDescent="0.25">
      <c r="A1" s="37" t="s">
        <v>99</v>
      </c>
    </row>
    <row r="3" spans="1:3" ht="37.5" x14ac:dyDescent="0.25">
      <c r="A3" s="38" t="s">
        <v>100</v>
      </c>
      <c r="B3" s="38" t="s">
        <v>101</v>
      </c>
      <c r="C3" s="38" t="s">
        <v>102</v>
      </c>
    </row>
    <row r="4" spans="1:3" x14ac:dyDescent="0.25">
      <c r="A4" s="14">
        <v>0</v>
      </c>
      <c r="B4" s="14">
        <v>0</v>
      </c>
      <c r="C4" s="14">
        <v>2.9956999999999998</v>
      </c>
    </row>
    <row r="5" spans="1:3" x14ac:dyDescent="0.25">
      <c r="A5" s="14">
        <v>1</v>
      </c>
      <c r="B5" s="14">
        <v>2.53E-2</v>
      </c>
      <c r="C5" s="14">
        <v>5.5716000000000001</v>
      </c>
    </row>
    <row r="6" spans="1:3" x14ac:dyDescent="0.25">
      <c r="A6" s="14">
        <v>2</v>
      </c>
      <c r="B6" s="14">
        <v>0.2422</v>
      </c>
      <c r="C6" s="14">
        <v>7.2247000000000003</v>
      </c>
    </row>
    <row r="7" spans="1:3" x14ac:dyDescent="0.25">
      <c r="A7" s="14">
        <v>3</v>
      </c>
      <c r="B7" s="14">
        <v>0.61870000000000003</v>
      </c>
      <c r="C7" s="14">
        <v>8.7673000000000005</v>
      </c>
    </row>
    <row r="8" spans="1:3" x14ac:dyDescent="0.25">
      <c r="A8" s="14">
        <v>4</v>
      </c>
      <c r="B8" s="14">
        <v>1.0899000000000001</v>
      </c>
      <c r="C8" s="14">
        <v>10.2416</v>
      </c>
    </row>
    <row r="9" spans="1:3" x14ac:dyDescent="0.25">
      <c r="A9" s="14">
        <v>5</v>
      </c>
      <c r="B9" s="14">
        <v>1.6234999999999999</v>
      </c>
      <c r="C9" s="14">
        <v>11.6683</v>
      </c>
    </row>
    <row r="10" spans="1:3" x14ac:dyDescent="0.25">
      <c r="A10" s="14">
        <v>6</v>
      </c>
      <c r="B10" s="14">
        <v>2.2019000000000002</v>
      </c>
      <c r="C10" s="14">
        <v>13.0595</v>
      </c>
    </row>
    <row r="11" spans="1:3" x14ac:dyDescent="0.25">
      <c r="A11" s="14">
        <v>7</v>
      </c>
      <c r="B11" s="14">
        <v>2.8144</v>
      </c>
      <c r="C11" s="14">
        <v>14.422700000000001</v>
      </c>
    </row>
    <row r="12" spans="1:3" x14ac:dyDescent="0.25">
      <c r="A12" s="14">
        <v>8</v>
      </c>
      <c r="B12" s="14">
        <v>3.4538000000000002</v>
      </c>
      <c r="C12" s="14">
        <v>15.763199999999999</v>
      </c>
    </row>
    <row r="13" spans="1:3" x14ac:dyDescent="0.25">
      <c r="A13" s="14">
        <v>9</v>
      </c>
      <c r="B13" s="14">
        <v>4.1154000000000002</v>
      </c>
      <c r="C13" s="14">
        <v>17.084800000000001</v>
      </c>
    </row>
    <row r="14" spans="1:3" x14ac:dyDescent="0.25">
      <c r="A14" s="14">
        <v>10</v>
      </c>
      <c r="B14" s="14">
        <v>4.7953999999999999</v>
      </c>
      <c r="C14" s="14">
        <v>18.3904</v>
      </c>
    </row>
    <row r="15" spans="1:3" x14ac:dyDescent="0.25">
      <c r="A15" s="14">
        <v>11</v>
      </c>
      <c r="B15" s="14">
        <v>5.4912000000000001</v>
      </c>
      <c r="C15" s="14">
        <v>19.681999999999999</v>
      </c>
    </row>
    <row r="16" spans="1:3" x14ac:dyDescent="0.25">
      <c r="A16" s="14">
        <v>12</v>
      </c>
      <c r="B16" s="14">
        <v>6.2005999999999997</v>
      </c>
      <c r="C16" s="14">
        <v>20.961600000000001</v>
      </c>
    </row>
    <row r="17" spans="1:3" x14ac:dyDescent="0.25">
      <c r="A17" s="14">
        <v>13</v>
      </c>
      <c r="B17" s="14">
        <v>6.9219999999999997</v>
      </c>
      <c r="C17" s="14">
        <v>22.230399999999999</v>
      </c>
    </row>
    <row r="18" spans="1:3" x14ac:dyDescent="0.25">
      <c r="A18" s="14">
        <v>14</v>
      </c>
      <c r="B18" s="14">
        <v>7.6539000000000001</v>
      </c>
      <c r="C18" s="14">
        <v>23.489599999999999</v>
      </c>
    </row>
    <row r="19" spans="1:3" x14ac:dyDescent="0.25">
      <c r="A19" s="14">
        <v>15</v>
      </c>
      <c r="B19" s="14">
        <v>8.3954000000000004</v>
      </c>
      <c r="C19" s="14">
        <v>24.740200000000002</v>
      </c>
    </row>
    <row r="20" spans="1:3" x14ac:dyDescent="0.25">
      <c r="A20" s="14">
        <v>16</v>
      </c>
      <c r="B20" s="14">
        <v>9.1454000000000004</v>
      </c>
      <c r="C20" s="14">
        <v>25.983000000000001</v>
      </c>
    </row>
    <row r="21" spans="1:3" x14ac:dyDescent="0.25">
      <c r="A21" s="14">
        <v>17</v>
      </c>
      <c r="B21" s="14">
        <v>9.9031000000000002</v>
      </c>
      <c r="C21" s="14">
        <v>27.218599999999999</v>
      </c>
    </row>
    <row r="22" spans="1:3" x14ac:dyDescent="0.25">
      <c r="A22" s="14">
        <v>18</v>
      </c>
      <c r="B22" s="14">
        <v>10.667899999999999</v>
      </c>
      <c r="C22" s="14">
        <v>28.447800000000001</v>
      </c>
    </row>
    <row r="23" spans="1:3" x14ac:dyDescent="0.25">
      <c r="A23" s="14">
        <v>19</v>
      </c>
      <c r="B23" s="14">
        <v>11.4392</v>
      </c>
      <c r="C23" s="14">
        <v>29.6709</v>
      </c>
    </row>
    <row r="24" spans="1:3" x14ac:dyDescent="0.25">
      <c r="A24" s="14">
        <v>20</v>
      </c>
      <c r="B24" s="14">
        <v>12.2165</v>
      </c>
      <c r="C24" s="14">
        <v>30.888400000000001</v>
      </c>
    </row>
    <row r="25" spans="1:3" x14ac:dyDescent="0.25">
      <c r="A25" s="14">
        <v>21</v>
      </c>
      <c r="B25" s="14">
        <v>12.9993</v>
      </c>
      <c r="C25" s="14">
        <v>32.100700000000003</v>
      </c>
    </row>
    <row r="26" spans="1:3" x14ac:dyDescent="0.25">
      <c r="A26" s="14">
        <v>22</v>
      </c>
      <c r="B26" s="14">
        <v>13.7873</v>
      </c>
      <c r="C26" s="14">
        <v>33.308300000000003</v>
      </c>
    </row>
    <row r="27" spans="1:3" x14ac:dyDescent="0.25">
      <c r="A27" s="14">
        <v>23</v>
      </c>
      <c r="B27" s="14">
        <v>14.58</v>
      </c>
      <c r="C27" s="14">
        <v>34.511299999999999</v>
      </c>
    </row>
    <row r="28" spans="1:3" x14ac:dyDescent="0.25">
      <c r="A28" s="14">
        <v>24</v>
      </c>
      <c r="B28" s="14">
        <v>15.3773</v>
      </c>
      <c r="C28" s="14">
        <v>35.710099999999997</v>
      </c>
    </row>
    <row r="29" spans="1:3" x14ac:dyDescent="0.25">
      <c r="A29" s="14">
        <v>25</v>
      </c>
      <c r="B29" s="14">
        <v>16.178699999999999</v>
      </c>
      <c r="C29" s="14">
        <v>36.904899999999998</v>
      </c>
    </row>
    <row r="30" spans="1:3" x14ac:dyDescent="0.25">
      <c r="A30" s="14">
        <v>26</v>
      </c>
      <c r="B30" s="14">
        <v>16.984100000000002</v>
      </c>
      <c r="C30" s="14">
        <v>38.095999999999997</v>
      </c>
    </row>
    <row r="31" spans="1:3" x14ac:dyDescent="0.25">
      <c r="A31" s="14">
        <v>27</v>
      </c>
      <c r="B31" s="14">
        <v>17.793199999999999</v>
      </c>
      <c r="C31" s="14">
        <v>39.2836</v>
      </c>
    </row>
    <row r="32" spans="1:3" x14ac:dyDescent="0.25">
      <c r="A32" s="14">
        <v>28</v>
      </c>
      <c r="B32" s="14">
        <v>18.605799999999999</v>
      </c>
      <c r="C32" s="14">
        <v>40.467799999999997</v>
      </c>
    </row>
    <row r="33" spans="1:3" x14ac:dyDescent="0.25">
      <c r="A33" s="14">
        <v>29</v>
      </c>
      <c r="B33" s="14">
        <v>19.421800000000001</v>
      </c>
      <c r="C33" s="14">
        <v>41.648800000000001</v>
      </c>
    </row>
    <row r="34" spans="1:3" x14ac:dyDescent="0.25">
      <c r="A34" s="14">
        <v>30</v>
      </c>
      <c r="B34" s="14">
        <v>20.2409</v>
      </c>
      <c r="C34" s="14">
        <v>42.826900000000002</v>
      </c>
    </row>
    <row r="35" spans="1:3" x14ac:dyDescent="0.25">
      <c r="A35" s="14">
        <v>31</v>
      </c>
      <c r="B35" s="14">
        <v>21.062999999999999</v>
      </c>
      <c r="C35" s="14">
        <v>44.002000000000002</v>
      </c>
    </row>
    <row r="36" spans="1:3" x14ac:dyDescent="0.25">
      <c r="A36" s="14">
        <v>32</v>
      </c>
      <c r="B36" s="14">
        <v>21.888000000000002</v>
      </c>
      <c r="C36" s="14">
        <v>45.174500000000002</v>
      </c>
    </row>
    <row r="37" spans="1:3" x14ac:dyDescent="0.25">
      <c r="A37" s="14">
        <v>33</v>
      </c>
      <c r="B37" s="14">
        <v>22.715699999999998</v>
      </c>
      <c r="C37" s="14">
        <v>46.344299999999997</v>
      </c>
    </row>
    <row r="38" spans="1:3" x14ac:dyDescent="0.25">
      <c r="A38" s="14">
        <v>34</v>
      </c>
      <c r="B38" s="14">
        <v>23.545999999999999</v>
      </c>
      <c r="C38" s="14">
        <v>47.511600000000001</v>
      </c>
    </row>
    <row r="39" spans="1:3" x14ac:dyDescent="0.25">
      <c r="A39" s="14">
        <v>35</v>
      </c>
      <c r="B39" s="14">
        <v>24.378799999999998</v>
      </c>
      <c r="C39" s="14">
        <v>48.676499999999997</v>
      </c>
    </row>
    <row r="40" spans="1:3" x14ac:dyDescent="0.25">
      <c r="A40" s="14">
        <v>36</v>
      </c>
      <c r="B40" s="14">
        <v>25.213999999999999</v>
      </c>
      <c r="C40" s="14">
        <v>49.839199999999998</v>
      </c>
    </row>
    <row r="41" spans="1:3" x14ac:dyDescent="0.25">
      <c r="A41" s="14">
        <v>37</v>
      </c>
      <c r="B41" s="14">
        <v>26.051400000000001</v>
      </c>
      <c r="C41" s="14">
        <v>50.999600000000001</v>
      </c>
    </row>
    <row r="42" spans="1:3" x14ac:dyDescent="0.25">
      <c r="A42" s="14">
        <v>38</v>
      </c>
      <c r="B42" s="14">
        <v>26.891100000000002</v>
      </c>
      <c r="C42" s="14">
        <v>52.158000000000001</v>
      </c>
    </row>
    <row r="43" spans="1:3" x14ac:dyDescent="0.25">
      <c r="A43" s="14">
        <v>39</v>
      </c>
      <c r="B43" s="14">
        <v>27.732800000000001</v>
      </c>
      <c r="C43" s="14">
        <v>53.314300000000003</v>
      </c>
    </row>
    <row r="44" spans="1:3" x14ac:dyDescent="0.25">
      <c r="A44" s="14">
        <v>40</v>
      </c>
      <c r="B44" s="14">
        <v>28.576599999999999</v>
      </c>
      <c r="C44" s="14">
        <v>54.468600000000002</v>
      </c>
    </row>
    <row r="45" spans="1:3" x14ac:dyDescent="0.25">
      <c r="A45" s="14">
        <v>41</v>
      </c>
      <c r="B45" s="14">
        <v>29.4223</v>
      </c>
      <c r="C45" s="14">
        <v>55.621099999999998</v>
      </c>
    </row>
    <row r="46" spans="1:3" x14ac:dyDescent="0.25">
      <c r="A46" s="14">
        <v>42</v>
      </c>
      <c r="B46" s="14">
        <v>30.2699</v>
      </c>
      <c r="C46" s="14">
        <v>56.771799999999999</v>
      </c>
    </row>
    <row r="47" spans="1:3" x14ac:dyDescent="0.25">
      <c r="A47" s="14">
        <v>43</v>
      </c>
      <c r="B47" s="14">
        <v>31.119299999999999</v>
      </c>
      <c r="C47" s="14">
        <v>57.920699999999997</v>
      </c>
    </row>
    <row r="48" spans="1:3" x14ac:dyDescent="0.25">
      <c r="A48" s="14">
        <v>44</v>
      </c>
      <c r="B48" s="14">
        <v>31.970500000000001</v>
      </c>
      <c r="C48" s="14">
        <v>59.067900000000002</v>
      </c>
    </row>
    <row r="49" spans="1:3" x14ac:dyDescent="0.25">
      <c r="A49" s="14">
        <v>45</v>
      </c>
      <c r="B49" s="14">
        <v>32.823300000000003</v>
      </c>
      <c r="C49" s="14">
        <v>60.213500000000003</v>
      </c>
    </row>
    <row r="50" spans="1:3" x14ac:dyDescent="0.25">
      <c r="A50" s="14">
        <v>46</v>
      </c>
      <c r="B50" s="14">
        <v>33.677799999999998</v>
      </c>
      <c r="C50" s="14">
        <v>61.357999999999997</v>
      </c>
    </row>
    <row r="51" spans="1:3" x14ac:dyDescent="0.25">
      <c r="A51" s="14">
        <v>47</v>
      </c>
      <c r="B51" s="14">
        <v>34.533799999999999</v>
      </c>
      <c r="C51" s="14">
        <v>62.5</v>
      </c>
    </row>
    <row r="52" spans="1:3" x14ac:dyDescent="0.25">
      <c r="A52" s="14">
        <v>48</v>
      </c>
      <c r="B52" s="14">
        <v>35.391399999999997</v>
      </c>
      <c r="C52" s="14">
        <v>63.640999999999998</v>
      </c>
    </row>
    <row r="53" spans="1:3" x14ac:dyDescent="0.25">
      <c r="A53" s="14">
        <v>49</v>
      </c>
      <c r="B53" s="14">
        <v>36.250500000000002</v>
      </c>
      <c r="C53" s="14">
        <v>64.781000000000006</v>
      </c>
    </row>
    <row r="54" spans="1:3" x14ac:dyDescent="0.25">
      <c r="A54" s="14">
        <v>50</v>
      </c>
      <c r="B54" s="14">
        <v>37.110999999999997</v>
      </c>
      <c r="C54" s="14">
        <v>65.918999999999997</v>
      </c>
    </row>
    <row r="55" spans="1:3" x14ac:dyDescent="0.25">
      <c r="A55" s="14">
        <v>51</v>
      </c>
      <c r="B55" s="14">
        <v>37.972799999999999</v>
      </c>
      <c r="C55" s="14">
        <v>67.055999999999997</v>
      </c>
    </row>
    <row r="56" spans="1:3" x14ac:dyDescent="0.25">
      <c r="A56" s="14">
        <v>52</v>
      </c>
      <c r="B56" s="14">
        <v>38.836100000000002</v>
      </c>
      <c r="C56" s="14">
        <v>68.191000000000003</v>
      </c>
    </row>
    <row r="57" spans="1:3" x14ac:dyDescent="0.25">
      <c r="A57" s="14">
        <v>53</v>
      </c>
      <c r="B57" s="14">
        <v>39.700600000000001</v>
      </c>
      <c r="C57" s="14">
        <v>69.325000000000003</v>
      </c>
    </row>
    <row r="58" spans="1:3" x14ac:dyDescent="0.25">
      <c r="A58" s="14">
        <v>54</v>
      </c>
      <c r="B58" s="14">
        <v>40.566499999999998</v>
      </c>
      <c r="C58" s="14">
        <v>70.457999999999998</v>
      </c>
    </row>
    <row r="59" spans="1:3" x14ac:dyDescent="0.25">
      <c r="A59" s="14">
        <v>55</v>
      </c>
      <c r="B59" s="14">
        <v>41.433500000000002</v>
      </c>
      <c r="C59" s="14">
        <v>71.59</v>
      </c>
    </row>
    <row r="60" spans="1:3" x14ac:dyDescent="0.25">
      <c r="A60" s="14">
        <v>56</v>
      </c>
      <c r="B60" s="14">
        <v>42.3018</v>
      </c>
      <c r="C60" s="14">
        <v>72.721000000000004</v>
      </c>
    </row>
    <row r="61" spans="1:3" x14ac:dyDescent="0.25">
      <c r="A61" s="14">
        <v>57</v>
      </c>
      <c r="B61" s="14">
        <v>43.171199999999999</v>
      </c>
      <c r="C61" s="14">
        <v>73.849999999999994</v>
      </c>
    </row>
    <row r="62" spans="1:3" x14ac:dyDescent="0.25">
      <c r="A62" s="14">
        <v>58</v>
      </c>
      <c r="B62" s="14">
        <v>44.041800000000002</v>
      </c>
      <c r="C62" s="14">
        <v>74.977999999999994</v>
      </c>
    </row>
    <row r="63" spans="1:3" x14ac:dyDescent="0.25">
      <c r="A63" s="14">
        <v>59</v>
      </c>
      <c r="B63" s="14">
        <v>44.913499999999999</v>
      </c>
      <c r="C63" s="14">
        <v>76.105999999999995</v>
      </c>
    </row>
    <row r="64" spans="1:3" x14ac:dyDescent="0.25">
      <c r="A64" s="14">
        <v>60</v>
      </c>
      <c r="B64" s="14">
        <v>45.786299999999997</v>
      </c>
      <c r="C64" s="14">
        <v>77.231999999999999</v>
      </c>
    </row>
    <row r="65" spans="1:3" x14ac:dyDescent="0.25">
      <c r="A65" s="14">
        <v>61</v>
      </c>
      <c r="B65" s="14">
        <v>46.660200000000003</v>
      </c>
      <c r="C65" s="14">
        <v>78.356999999999999</v>
      </c>
    </row>
    <row r="66" spans="1:3" x14ac:dyDescent="0.25">
      <c r="A66" s="14">
        <v>62</v>
      </c>
      <c r="B66" s="14">
        <v>47.534999999999997</v>
      </c>
      <c r="C66" s="14">
        <v>79.480999999999995</v>
      </c>
    </row>
    <row r="67" spans="1:3" x14ac:dyDescent="0.25">
      <c r="A67" s="14">
        <v>63</v>
      </c>
      <c r="B67" s="14">
        <v>48.410899999999998</v>
      </c>
      <c r="C67" s="14">
        <v>80.603999999999999</v>
      </c>
    </row>
    <row r="68" spans="1:3" x14ac:dyDescent="0.25">
      <c r="A68" s="14">
        <v>64</v>
      </c>
      <c r="B68" s="14">
        <v>49.287799999999997</v>
      </c>
      <c r="C68" s="14">
        <v>81.727000000000004</v>
      </c>
    </row>
    <row r="69" spans="1:3" x14ac:dyDescent="0.25">
      <c r="A69" s="14">
        <v>65</v>
      </c>
      <c r="B69" s="14">
        <v>50.165599999999998</v>
      </c>
      <c r="C69" s="14">
        <v>82.847999999999999</v>
      </c>
    </row>
    <row r="70" spans="1:3" x14ac:dyDescent="0.25">
      <c r="A70" s="14">
        <v>66</v>
      </c>
      <c r="B70" s="14">
        <v>51.044400000000003</v>
      </c>
      <c r="C70" s="14">
        <v>83.968000000000004</v>
      </c>
    </row>
    <row r="71" spans="1:3" x14ac:dyDescent="0.25">
      <c r="A71" s="14">
        <v>67</v>
      </c>
      <c r="B71" s="14">
        <v>51.924100000000003</v>
      </c>
      <c r="C71" s="14">
        <v>85.087999999999994</v>
      </c>
    </row>
    <row r="72" spans="1:3" x14ac:dyDescent="0.25">
      <c r="A72" s="14">
        <v>68</v>
      </c>
      <c r="B72" s="14">
        <v>52.804699999999997</v>
      </c>
      <c r="C72" s="14">
        <v>86.206000000000003</v>
      </c>
    </row>
    <row r="73" spans="1:3" x14ac:dyDescent="0.25">
      <c r="A73" s="14">
        <v>69</v>
      </c>
      <c r="B73" s="14">
        <v>53.686100000000003</v>
      </c>
      <c r="C73" s="14">
        <v>87.323999999999998</v>
      </c>
    </row>
    <row r="74" spans="1:3" x14ac:dyDescent="0.25">
      <c r="A74" s="14">
        <v>70</v>
      </c>
      <c r="B74" s="14">
        <v>54.568399999999997</v>
      </c>
      <c r="C74" s="14">
        <v>88.441000000000003</v>
      </c>
    </row>
    <row r="75" spans="1:3" x14ac:dyDescent="0.25">
      <c r="A75" s="14">
        <v>71</v>
      </c>
      <c r="B75" s="14">
        <v>55.451599999999999</v>
      </c>
      <c r="C75" s="14">
        <v>89.557000000000002</v>
      </c>
    </row>
    <row r="76" spans="1:3" x14ac:dyDescent="0.25">
      <c r="A76" s="14">
        <v>72</v>
      </c>
      <c r="B76" s="14">
        <v>56.335599999999999</v>
      </c>
      <c r="C76" s="14">
        <v>90.671999999999997</v>
      </c>
    </row>
    <row r="77" spans="1:3" x14ac:dyDescent="0.25">
      <c r="A77" s="14">
        <v>73</v>
      </c>
      <c r="B77" s="14">
        <v>57.220300000000002</v>
      </c>
      <c r="C77" s="14">
        <v>91.787000000000006</v>
      </c>
    </row>
    <row r="78" spans="1:3" x14ac:dyDescent="0.25">
      <c r="A78" s="14">
        <v>74</v>
      </c>
      <c r="B78" s="14">
        <v>58.105899999999998</v>
      </c>
      <c r="C78" s="14">
        <v>92.9</v>
      </c>
    </row>
    <row r="79" spans="1:3" x14ac:dyDescent="0.25">
      <c r="A79" s="14">
        <v>75</v>
      </c>
      <c r="B79" s="14">
        <v>58.9923</v>
      </c>
      <c r="C79" s="14">
        <v>94.013000000000005</v>
      </c>
    </row>
    <row r="80" spans="1:3" x14ac:dyDescent="0.25">
      <c r="A80" s="14">
        <v>76</v>
      </c>
      <c r="B80" s="14">
        <v>59.879399999999997</v>
      </c>
      <c r="C80" s="14">
        <v>95.125</v>
      </c>
    </row>
    <row r="81" spans="1:3" x14ac:dyDescent="0.25">
      <c r="A81" s="14">
        <v>77</v>
      </c>
      <c r="B81" s="14">
        <v>60.767200000000003</v>
      </c>
      <c r="C81" s="14">
        <v>96.236999999999995</v>
      </c>
    </row>
    <row r="82" spans="1:3" x14ac:dyDescent="0.25">
      <c r="A82" s="14">
        <v>78</v>
      </c>
      <c r="B82" s="14">
        <v>61.655799999999999</v>
      </c>
      <c r="C82" s="14">
        <v>97.347999999999999</v>
      </c>
    </row>
    <row r="83" spans="1:3" x14ac:dyDescent="0.25">
      <c r="A83" s="14">
        <v>79</v>
      </c>
      <c r="B83" s="14">
        <v>62.545000000000002</v>
      </c>
      <c r="C83" s="14">
        <v>98.457999999999998</v>
      </c>
    </row>
    <row r="84" spans="1:3" x14ac:dyDescent="0.25">
      <c r="A84" s="14">
        <v>80</v>
      </c>
      <c r="B84" s="14">
        <v>63.435000000000002</v>
      </c>
      <c r="C84" s="14">
        <v>99.566999999999993</v>
      </c>
    </row>
    <row r="85" spans="1:3" x14ac:dyDescent="0.25">
      <c r="A85" s="14">
        <v>81</v>
      </c>
      <c r="B85" s="14">
        <v>64.325699999999998</v>
      </c>
      <c r="C85" s="14">
        <v>100.676</v>
      </c>
    </row>
    <row r="86" spans="1:3" x14ac:dyDescent="0.25">
      <c r="A86" s="14">
        <v>82</v>
      </c>
      <c r="B86" s="14">
        <v>65.216999999999999</v>
      </c>
      <c r="C86" s="14">
        <v>101.78400000000001</v>
      </c>
    </row>
    <row r="87" spans="1:3" x14ac:dyDescent="0.25">
      <c r="A87" s="14">
        <v>83</v>
      </c>
      <c r="B87" s="14">
        <v>66.108999999999995</v>
      </c>
      <c r="C87" s="14">
        <v>102.89100000000001</v>
      </c>
    </row>
    <row r="88" spans="1:3" x14ac:dyDescent="0.25">
      <c r="A88" s="14">
        <v>84</v>
      </c>
      <c r="B88" s="14">
        <v>67.0017</v>
      </c>
      <c r="C88" s="14">
        <v>103.998</v>
      </c>
    </row>
    <row r="89" spans="1:3" x14ac:dyDescent="0.25">
      <c r="A89" s="14">
        <v>85</v>
      </c>
      <c r="B89" s="14">
        <v>67.894999999999996</v>
      </c>
      <c r="C89" s="14">
        <v>105.104</v>
      </c>
    </row>
    <row r="90" spans="1:3" x14ac:dyDescent="0.25">
      <c r="A90" s="14">
        <v>86</v>
      </c>
      <c r="B90" s="14">
        <v>68.788899999999998</v>
      </c>
      <c r="C90" s="14">
        <v>106.209</v>
      </c>
    </row>
    <row r="91" spans="1:3" x14ac:dyDescent="0.25">
      <c r="A91" s="14">
        <v>87</v>
      </c>
      <c r="B91" s="14">
        <v>69.683400000000006</v>
      </c>
      <c r="C91" s="14">
        <v>107.31399999999999</v>
      </c>
    </row>
    <row r="92" spans="1:3" x14ac:dyDescent="0.25">
      <c r="A92" s="14">
        <v>88</v>
      </c>
      <c r="B92" s="14">
        <v>70.578599999999994</v>
      </c>
      <c r="C92" s="14">
        <v>108.41800000000001</v>
      </c>
    </row>
    <row r="93" spans="1:3" x14ac:dyDescent="0.25">
      <c r="A93" s="14">
        <v>89</v>
      </c>
      <c r="B93" s="14">
        <v>71.474299999999999</v>
      </c>
      <c r="C93" s="14">
        <v>109.52200000000001</v>
      </c>
    </row>
    <row r="94" spans="1:3" x14ac:dyDescent="0.25">
      <c r="A94" s="14">
        <v>90</v>
      </c>
      <c r="B94" s="14">
        <v>72.370599999999996</v>
      </c>
      <c r="C94" s="14">
        <v>110.625</v>
      </c>
    </row>
    <row r="95" spans="1:3" x14ac:dyDescent="0.25">
      <c r="A95" s="14">
        <v>91</v>
      </c>
      <c r="B95" s="14">
        <v>73.267499999999998</v>
      </c>
      <c r="C95" s="14">
        <v>111.72799999999999</v>
      </c>
    </row>
    <row r="96" spans="1:3" x14ac:dyDescent="0.25">
      <c r="A96" s="14">
        <v>92</v>
      </c>
      <c r="B96" s="14">
        <v>74.165000000000006</v>
      </c>
      <c r="C96" s="14">
        <v>112.83</v>
      </c>
    </row>
    <row r="97" spans="1:3" x14ac:dyDescent="0.25">
      <c r="A97" s="14">
        <v>93</v>
      </c>
      <c r="B97" s="14">
        <v>75.063000000000002</v>
      </c>
      <c r="C97" s="14">
        <v>113.931</v>
      </c>
    </row>
    <row r="98" spans="1:3" x14ac:dyDescent="0.25">
      <c r="A98" s="14">
        <v>94</v>
      </c>
      <c r="B98" s="14">
        <v>75.961600000000004</v>
      </c>
      <c r="C98" s="14">
        <v>115.032</v>
      </c>
    </row>
    <row r="99" spans="1:3" x14ac:dyDescent="0.25">
      <c r="A99" s="14">
        <v>95</v>
      </c>
      <c r="B99" s="14">
        <v>76.860699999999994</v>
      </c>
      <c r="C99" s="14">
        <v>116.133</v>
      </c>
    </row>
    <row r="100" spans="1:3" x14ac:dyDescent="0.25">
      <c r="A100" s="14">
        <v>96</v>
      </c>
      <c r="B100" s="14">
        <v>77.760300000000001</v>
      </c>
      <c r="C100" s="14">
        <v>117.232</v>
      </c>
    </row>
    <row r="101" spans="1:3" x14ac:dyDescent="0.25">
      <c r="A101" s="14">
        <v>97</v>
      </c>
      <c r="B101" s="14">
        <v>78.660499999999999</v>
      </c>
      <c r="C101" s="14">
        <v>118.33199999999999</v>
      </c>
    </row>
    <row r="102" spans="1:3" x14ac:dyDescent="0.25">
      <c r="A102" s="14">
        <v>98</v>
      </c>
      <c r="B102" s="14">
        <v>79.561099999999996</v>
      </c>
      <c r="C102" s="14">
        <v>119.431</v>
      </c>
    </row>
    <row r="103" spans="1:3" x14ac:dyDescent="0.25">
      <c r="A103" s="14">
        <v>99</v>
      </c>
      <c r="B103" s="14">
        <v>80.462299999999999</v>
      </c>
      <c r="C103" s="14">
        <v>120.529</v>
      </c>
    </row>
  </sheetData>
  <sheetProtection algorithmName="SHA-512" hashValue="MC4jCgRlAykarNknyDCNti2KlLuvZ954gudOp5BocW2rRE/YRCDpstX+cRJHt25QoEPSO8SsWVy7jkoAkFlE7Q==" saltValue="vJLTMu82Cq4WgSm3nIfuiA==" spinCount="100000"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IntroductionTables Charts</vt:lpstr>
      <vt:lpstr>Table 1.1</vt:lpstr>
      <vt:lpstr>Tables 1.1 (extra detail)</vt:lpstr>
      <vt:lpstr>Chart 1.1 </vt:lpstr>
      <vt:lpstr>Chart 1.1 DATA</vt:lpstr>
      <vt:lpstr>Chart 1.2</vt:lpstr>
      <vt:lpstr>Chart 1.2 DATA</vt:lpstr>
      <vt:lpstr>Poisson sub 100</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2019-06-28T06:29:37Z</dcterms:modified>
</cp:coreProperties>
</file>